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hk1\Documents\"/>
    </mc:Choice>
  </mc:AlternateContent>
  <bookViews>
    <workbookView xWindow="0" yWindow="465" windowWidth="28800" windowHeight="16065"/>
  </bookViews>
  <sheets>
    <sheet name="Inputs &amp; Population Trajectory " sheetId="40" r:id="rId1"/>
    <sheet name="Visa Overstayers" sheetId="33" r:id="rId2"/>
    <sheet name="Border Crossers" sheetId="34" r:id="rId3"/>
    <sheet name="Deportations &amp; Adjustments" sheetId="35" r:id="rId4"/>
    <sheet name="Emigration &amp; Mortality" sheetId="46" r:id="rId5"/>
    <sheet name="Population by Year of Entry" sheetId="42" r:id="rId6"/>
  </sheet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4" i="42" l="1"/>
  <c r="C2" i="33"/>
  <c r="C2" i="34"/>
  <c r="D2" i="35"/>
  <c r="C5" i="42"/>
  <c r="C34" i="42"/>
  <c r="B17" i="40"/>
  <c r="D4" i="42"/>
  <c r="D5" i="42"/>
  <c r="C3" i="33"/>
  <c r="C3" i="34"/>
  <c r="D3" i="35"/>
  <c r="D6" i="42"/>
  <c r="D34" i="42"/>
  <c r="B18" i="40"/>
  <c r="B3" i="46"/>
  <c r="E4" i="42"/>
  <c r="E5" i="42"/>
  <c r="E6" i="42"/>
  <c r="C4" i="33"/>
  <c r="C4" i="34"/>
  <c r="D4" i="35"/>
  <c r="E7" i="42"/>
  <c r="E34" i="42"/>
  <c r="B19" i="40"/>
  <c r="B4" i="46"/>
  <c r="F4" i="42"/>
  <c r="F5" i="42"/>
  <c r="F6" i="42"/>
  <c r="F7" i="42"/>
  <c r="C5" i="33"/>
  <c r="C5" i="34"/>
  <c r="D5" i="35"/>
  <c r="F8" i="42"/>
  <c r="F34" i="42"/>
  <c r="B20" i="40"/>
  <c r="B5" i="46"/>
  <c r="G4" i="42"/>
  <c r="G5" i="42"/>
  <c r="G6" i="42"/>
  <c r="G7" i="42"/>
  <c r="G8" i="42"/>
  <c r="C6" i="33"/>
  <c r="C6" i="34"/>
  <c r="D6" i="35"/>
  <c r="G9" i="42"/>
  <c r="G34" i="42"/>
  <c r="B21" i="40"/>
  <c r="B6" i="46"/>
  <c r="H4" i="42"/>
  <c r="H5" i="42"/>
  <c r="H6" i="42"/>
  <c r="H7" i="42"/>
  <c r="H8" i="42"/>
  <c r="H9" i="42"/>
  <c r="C7" i="33"/>
  <c r="C7" i="34"/>
  <c r="D7" i="35"/>
  <c r="H10" i="42"/>
  <c r="H34" i="42"/>
  <c r="B22" i="40"/>
  <c r="B7" i="46"/>
  <c r="I4" i="42"/>
  <c r="I5" i="42"/>
  <c r="I6" i="42"/>
  <c r="I7" i="42"/>
  <c r="I8" i="42"/>
  <c r="I9" i="42"/>
  <c r="I10" i="42"/>
  <c r="C8" i="33"/>
  <c r="C8" i="34"/>
  <c r="D8" i="35"/>
  <c r="I11" i="42"/>
  <c r="I34" i="42"/>
  <c r="B23" i="40"/>
  <c r="B8" i="46"/>
  <c r="J4" i="42"/>
  <c r="J5" i="42"/>
  <c r="J6" i="42"/>
  <c r="J7" i="42"/>
  <c r="J8" i="42"/>
  <c r="J9" i="42"/>
  <c r="J10" i="42"/>
  <c r="J11" i="42"/>
  <c r="C9" i="33"/>
  <c r="C9" i="34"/>
  <c r="D9" i="35"/>
  <c r="J12" i="42"/>
  <c r="J34" i="42"/>
  <c r="B24" i="40"/>
  <c r="B9" i="46"/>
  <c r="K4" i="42"/>
  <c r="K5" i="42"/>
  <c r="K6" i="42"/>
  <c r="K7" i="42"/>
  <c r="K8" i="42"/>
  <c r="K9" i="42"/>
  <c r="K10" i="42"/>
  <c r="K11" i="42"/>
  <c r="K12" i="42"/>
  <c r="C10" i="33"/>
  <c r="C10" i="34"/>
  <c r="D10" i="35"/>
  <c r="K13" i="42"/>
  <c r="K34" i="42"/>
  <c r="B25" i="40"/>
  <c r="B10" i="46"/>
  <c r="L4" i="42"/>
  <c r="L5" i="42"/>
  <c r="L6" i="42"/>
  <c r="L7" i="42"/>
  <c r="L8" i="42"/>
  <c r="L9" i="42"/>
  <c r="L10" i="42"/>
  <c r="L11" i="42"/>
  <c r="L12" i="42"/>
  <c r="L13" i="42"/>
  <c r="C11" i="33"/>
  <c r="C11" i="34"/>
  <c r="D11" i="35"/>
  <c r="L14" i="42"/>
  <c r="L34" i="42"/>
  <c r="B26" i="40"/>
  <c r="B11" i="46"/>
  <c r="M4" i="42"/>
  <c r="M5" i="42"/>
  <c r="M6" i="42"/>
  <c r="M7" i="42"/>
  <c r="M8" i="42"/>
  <c r="M9" i="42"/>
  <c r="M10" i="42"/>
  <c r="M11" i="42"/>
  <c r="M12" i="42"/>
  <c r="M13" i="42"/>
  <c r="M14" i="42"/>
  <c r="C12" i="33"/>
  <c r="C12" i="34"/>
  <c r="D12" i="35"/>
  <c r="M15" i="42"/>
  <c r="M34" i="42"/>
  <c r="B27" i="40"/>
  <c r="B12" i="46"/>
  <c r="N4" i="42"/>
  <c r="N5" i="42"/>
  <c r="N6" i="42"/>
  <c r="N7" i="42"/>
  <c r="N8" i="42"/>
  <c r="N9" i="42"/>
  <c r="N10" i="42"/>
  <c r="N11" i="42"/>
  <c r="N12" i="42"/>
  <c r="N13" i="42"/>
  <c r="N14" i="42"/>
  <c r="N15" i="42"/>
  <c r="C13" i="33"/>
  <c r="C13" i="34"/>
  <c r="D13" i="35"/>
  <c r="N16" i="42"/>
  <c r="N34" i="42"/>
  <c r="B28" i="40"/>
  <c r="B13" i="46"/>
  <c r="O4" i="42"/>
  <c r="O5" i="42"/>
  <c r="O6" i="42"/>
  <c r="O7" i="42"/>
  <c r="O8" i="42"/>
  <c r="O9" i="42"/>
  <c r="O10" i="42"/>
  <c r="O11" i="42"/>
  <c r="O12" i="42"/>
  <c r="O13" i="42"/>
  <c r="O14" i="42"/>
  <c r="O15" i="42"/>
  <c r="O16" i="42"/>
  <c r="C14" i="33"/>
  <c r="C14" i="34"/>
  <c r="D14" i="35"/>
  <c r="O17" i="42"/>
  <c r="O34" i="42"/>
  <c r="B29" i="40"/>
  <c r="B14" i="46"/>
  <c r="P4" i="42"/>
  <c r="P5" i="42"/>
  <c r="P6" i="42"/>
  <c r="P7" i="42"/>
  <c r="P8" i="42"/>
  <c r="P9" i="42"/>
  <c r="P10" i="42"/>
  <c r="P11" i="42"/>
  <c r="P12" i="42"/>
  <c r="P13" i="42"/>
  <c r="P14" i="42"/>
  <c r="P15" i="42"/>
  <c r="P16" i="42"/>
  <c r="P17" i="42"/>
  <c r="C15" i="33"/>
  <c r="C15" i="34"/>
  <c r="D15" i="35"/>
  <c r="P18" i="42"/>
  <c r="P34" i="42"/>
  <c r="B30" i="40"/>
  <c r="B15" i="46"/>
  <c r="Q4" i="42"/>
  <c r="Q5" i="42"/>
  <c r="Q6" i="42"/>
  <c r="Q7" i="42"/>
  <c r="Q8" i="42"/>
  <c r="Q9" i="42"/>
  <c r="Q10" i="42"/>
  <c r="Q11" i="42"/>
  <c r="Q12" i="42"/>
  <c r="Q13" i="42"/>
  <c r="Q14" i="42"/>
  <c r="Q15" i="42"/>
  <c r="Q16" i="42"/>
  <c r="Q17" i="42"/>
  <c r="Q18" i="42"/>
  <c r="C16" i="33"/>
  <c r="C16" i="34"/>
  <c r="D16" i="35"/>
  <c r="Q19" i="42"/>
  <c r="Q34" i="42"/>
  <c r="B31" i="40"/>
  <c r="B16" i="46"/>
  <c r="R4" i="42"/>
  <c r="R5" i="42"/>
  <c r="R6" i="42"/>
  <c r="R7" i="42"/>
  <c r="R8" i="42"/>
  <c r="R9" i="42"/>
  <c r="R10" i="42"/>
  <c r="R11" i="42"/>
  <c r="R12" i="42"/>
  <c r="R13" i="42"/>
  <c r="R14" i="42"/>
  <c r="R15" i="42"/>
  <c r="R16" i="42"/>
  <c r="R17" i="42"/>
  <c r="R18" i="42"/>
  <c r="R19" i="42"/>
  <c r="C17" i="33"/>
  <c r="D17" i="35"/>
  <c r="R20" i="42"/>
  <c r="R34" i="42"/>
  <c r="B32" i="40"/>
  <c r="B17" i="46"/>
  <c r="S4" i="42"/>
  <c r="S5" i="42"/>
  <c r="S6" i="42"/>
  <c r="S7" i="42"/>
  <c r="S8" i="42"/>
  <c r="S9" i="42"/>
  <c r="S10" i="42"/>
  <c r="S11" i="42"/>
  <c r="S12" i="42"/>
  <c r="S13" i="42"/>
  <c r="S14" i="42"/>
  <c r="S15" i="42"/>
  <c r="S16" i="42"/>
  <c r="S17" i="42"/>
  <c r="S18" i="42"/>
  <c r="S19" i="42"/>
  <c r="S20" i="42"/>
  <c r="C18" i="33"/>
  <c r="D18" i="35"/>
  <c r="S21" i="42"/>
  <c r="S34" i="42"/>
  <c r="B33" i="40"/>
  <c r="B18" i="46"/>
  <c r="T4" i="42"/>
  <c r="T5" i="42"/>
  <c r="T6" i="42"/>
  <c r="T7" i="42"/>
  <c r="T8" i="42"/>
  <c r="T9" i="42"/>
  <c r="T10" i="42"/>
  <c r="T11" i="42"/>
  <c r="T12" i="42"/>
  <c r="T13" i="42"/>
  <c r="T14" i="42"/>
  <c r="T15" i="42"/>
  <c r="T16" i="42"/>
  <c r="T17" i="42"/>
  <c r="T18" i="42"/>
  <c r="T19" i="42"/>
  <c r="T20" i="42"/>
  <c r="T21" i="42"/>
  <c r="C19" i="33"/>
  <c r="D19" i="35"/>
  <c r="T22" i="42"/>
  <c r="T34" i="42"/>
  <c r="B34" i="40"/>
  <c r="B19" i="46"/>
  <c r="U4" i="42"/>
  <c r="U5" i="42"/>
  <c r="U6" i="42"/>
  <c r="U7" i="42"/>
  <c r="U8" i="42"/>
  <c r="U9" i="42"/>
  <c r="U10" i="42"/>
  <c r="U11" i="42"/>
  <c r="U12" i="42"/>
  <c r="U13" i="42"/>
  <c r="U14" i="42"/>
  <c r="U15" i="42"/>
  <c r="U16" i="42"/>
  <c r="U17" i="42"/>
  <c r="U18" i="42"/>
  <c r="U19" i="42"/>
  <c r="U20" i="42"/>
  <c r="U21" i="42"/>
  <c r="U22" i="42"/>
  <c r="C20" i="33"/>
  <c r="D20" i="35"/>
  <c r="U23" i="42"/>
  <c r="U34" i="42"/>
  <c r="B35" i="40"/>
  <c r="B20" i="46"/>
  <c r="V4" i="42"/>
  <c r="V5" i="42"/>
  <c r="V6" i="42"/>
  <c r="V7" i="42"/>
  <c r="V8" i="42"/>
  <c r="V9" i="42"/>
  <c r="V10" i="42"/>
  <c r="V11" i="42"/>
  <c r="V12" i="42"/>
  <c r="V13" i="42"/>
  <c r="V14" i="42"/>
  <c r="V15" i="42"/>
  <c r="V16" i="42"/>
  <c r="V17" i="42"/>
  <c r="V18" i="42"/>
  <c r="V19" i="42"/>
  <c r="V20" i="42"/>
  <c r="V21" i="42"/>
  <c r="V22" i="42"/>
  <c r="V23" i="42"/>
  <c r="C21" i="33"/>
  <c r="D21" i="35"/>
  <c r="V24" i="42"/>
  <c r="V34" i="42"/>
  <c r="B36" i="40"/>
  <c r="B21" i="46"/>
  <c r="W4" i="42"/>
  <c r="W5" i="42"/>
  <c r="W6" i="42"/>
  <c r="W7" i="42"/>
  <c r="W8" i="42"/>
  <c r="W9" i="42"/>
  <c r="W10" i="42"/>
  <c r="W11" i="42"/>
  <c r="W12" i="42"/>
  <c r="W13" i="42"/>
  <c r="W14" i="42"/>
  <c r="W15" i="42"/>
  <c r="W16" i="42"/>
  <c r="W17" i="42"/>
  <c r="W18" i="42"/>
  <c r="W19" i="42"/>
  <c r="W20" i="42"/>
  <c r="W21" i="42"/>
  <c r="W22" i="42"/>
  <c r="W23" i="42"/>
  <c r="W24" i="42"/>
  <c r="C22" i="33"/>
  <c r="D22" i="35"/>
  <c r="W25" i="42"/>
  <c r="W34" i="42"/>
  <c r="B37" i="40"/>
  <c r="B22" i="46"/>
  <c r="X4" i="42"/>
  <c r="X5" i="42"/>
  <c r="X6" i="42"/>
  <c r="X7" i="42"/>
  <c r="X8" i="42"/>
  <c r="X9" i="42"/>
  <c r="X10" i="42"/>
  <c r="X11" i="42"/>
  <c r="X12" i="42"/>
  <c r="X13" i="42"/>
  <c r="X14" i="42"/>
  <c r="X15" i="42"/>
  <c r="X16" i="42"/>
  <c r="X17" i="42"/>
  <c r="X18" i="42"/>
  <c r="X19" i="42"/>
  <c r="X20" i="42"/>
  <c r="X21" i="42"/>
  <c r="X22" i="42"/>
  <c r="X23" i="42"/>
  <c r="X24" i="42"/>
  <c r="X25" i="42"/>
  <c r="C23" i="33"/>
  <c r="D23" i="35"/>
  <c r="X26" i="42"/>
  <c r="X34" i="42"/>
  <c r="B38" i="40"/>
  <c r="B23" i="46"/>
  <c r="Y4" i="42"/>
  <c r="Y5" i="42"/>
  <c r="Y6" i="42"/>
  <c r="Y7" i="42"/>
  <c r="Y8" i="42"/>
  <c r="Y9" i="42"/>
  <c r="Y10" i="42"/>
  <c r="Y11" i="42"/>
  <c r="Y12" i="42"/>
  <c r="Y13" i="42"/>
  <c r="Y14" i="42"/>
  <c r="Y15" i="42"/>
  <c r="Y16" i="42"/>
  <c r="Y17" i="42"/>
  <c r="Y18" i="42"/>
  <c r="Y19" i="42"/>
  <c r="Y20" i="42"/>
  <c r="Y21" i="42"/>
  <c r="Y22" i="42"/>
  <c r="Y23" i="42"/>
  <c r="Y24" i="42"/>
  <c r="Y25" i="42"/>
  <c r="Y26" i="42"/>
  <c r="C24" i="33"/>
  <c r="D24" i="35"/>
  <c r="Y27" i="42"/>
  <c r="Y34" i="42"/>
  <c r="B39" i="40"/>
  <c r="B24" i="46"/>
  <c r="Z4" i="42"/>
  <c r="Z5" i="42"/>
  <c r="Z6" i="42"/>
  <c r="Z7" i="42"/>
  <c r="Z8" i="42"/>
  <c r="Z9" i="42"/>
  <c r="Z10" i="42"/>
  <c r="Z11" i="42"/>
  <c r="Z12" i="42"/>
  <c r="Z13" i="42"/>
  <c r="Z14" i="42"/>
  <c r="Z15" i="42"/>
  <c r="Z16" i="42"/>
  <c r="Z17" i="42"/>
  <c r="Z18" i="42"/>
  <c r="Z19" i="42"/>
  <c r="Z20" i="42"/>
  <c r="Z21" i="42"/>
  <c r="Z22" i="42"/>
  <c r="Z23" i="42"/>
  <c r="Z24" i="42"/>
  <c r="Z25" i="42"/>
  <c r="Z26" i="42"/>
  <c r="Z27" i="42"/>
  <c r="C25" i="33"/>
  <c r="D25" i="35"/>
  <c r="Z28" i="42"/>
  <c r="Z34" i="42"/>
  <c r="B40" i="40"/>
  <c r="B25" i="46"/>
  <c r="AA4" i="42"/>
  <c r="AA5" i="42"/>
  <c r="AA6" i="42"/>
  <c r="AA7" i="42"/>
  <c r="AA8" i="42"/>
  <c r="AA9" i="42"/>
  <c r="AA10" i="42"/>
  <c r="AA11" i="42"/>
  <c r="AA12" i="42"/>
  <c r="AA13" i="42"/>
  <c r="AA14" i="42"/>
  <c r="AA15" i="42"/>
  <c r="AA16" i="42"/>
  <c r="AA17" i="42"/>
  <c r="AA18" i="42"/>
  <c r="AA19" i="42"/>
  <c r="AA20" i="42"/>
  <c r="AA21" i="42"/>
  <c r="AA22" i="42"/>
  <c r="AA23" i="42"/>
  <c r="AA24" i="42"/>
  <c r="AA25" i="42"/>
  <c r="AA26" i="42"/>
  <c r="AA27" i="42"/>
  <c r="AA28" i="42"/>
  <c r="C26" i="33"/>
  <c r="D26" i="35"/>
  <c r="AA29" i="42"/>
  <c r="AA34" i="42"/>
  <c r="B41" i="40"/>
  <c r="B26" i="46"/>
  <c r="AB4" i="42"/>
  <c r="AB5" i="42"/>
  <c r="AB6" i="42"/>
  <c r="AB7" i="42"/>
  <c r="AB8" i="42"/>
  <c r="AB9" i="42"/>
  <c r="AB10" i="42"/>
  <c r="AB11" i="42"/>
  <c r="AB12" i="42"/>
  <c r="AB13" i="42"/>
  <c r="AB14" i="42"/>
  <c r="AB15" i="42"/>
  <c r="AB16" i="42"/>
  <c r="AB17" i="42"/>
  <c r="AB18" i="42"/>
  <c r="AB19" i="42"/>
  <c r="AB20" i="42"/>
  <c r="AB21" i="42"/>
  <c r="AB22" i="42"/>
  <c r="AB23" i="42"/>
  <c r="AB24" i="42"/>
  <c r="AB25" i="42"/>
  <c r="AB26" i="42"/>
  <c r="AB27" i="42"/>
  <c r="AB28" i="42"/>
  <c r="AB29" i="42"/>
  <c r="C27" i="33"/>
  <c r="D27" i="35"/>
  <c r="AB30" i="42"/>
  <c r="AB34" i="42"/>
  <c r="B42" i="40"/>
  <c r="B27" i="46"/>
  <c r="AC4" i="42"/>
  <c r="AC5" i="42"/>
  <c r="AC6" i="42"/>
  <c r="AC7" i="42"/>
  <c r="AC8" i="42"/>
  <c r="AC9" i="42"/>
  <c r="AC10" i="42"/>
  <c r="AC11" i="42"/>
  <c r="AC12" i="42"/>
  <c r="AC13" i="42"/>
  <c r="AC14" i="42"/>
  <c r="AC15" i="42"/>
  <c r="AC16" i="42"/>
  <c r="AC17" i="42"/>
  <c r="AC18" i="42"/>
  <c r="AC19" i="42"/>
  <c r="AC20" i="42"/>
  <c r="AC21" i="42"/>
  <c r="AC22" i="42"/>
  <c r="AC23" i="42"/>
  <c r="AC24" i="42"/>
  <c r="AC25" i="42"/>
  <c r="AC26" i="42"/>
  <c r="AC27" i="42"/>
  <c r="AC28" i="42"/>
  <c r="AC29" i="42"/>
  <c r="AC30" i="42"/>
  <c r="C28" i="33"/>
  <c r="D28" i="35"/>
  <c r="AC31" i="42"/>
  <c r="AC34" i="42"/>
  <c r="B43" i="40"/>
  <c r="B28" i="46"/>
  <c r="B16" i="40"/>
  <c r="B2" i="46"/>
</calcChain>
</file>

<file path=xl/sharedStrings.xml><?xml version="1.0" encoding="utf-8"?>
<sst xmlns="http://schemas.openxmlformats.org/spreadsheetml/2006/main" count="28" uniqueCount="23">
  <si>
    <t>Year</t>
  </si>
  <si>
    <t>Deportations</t>
  </si>
  <si>
    <t>Border Apprehensions</t>
  </si>
  <si>
    <t>Population at the Beginning of the Year</t>
  </si>
  <si>
    <t>Initial Population</t>
  </si>
  <si>
    <t>Visa Overstay Rate</t>
  </si>
  <si>
    <t>Number of Border Crossing (Using the Repeated Trial Model)</t>
  </si>
  <si>
    <t>Deportations + Adjustments</t>
  </si>
  <si>
    <t>First Year Emigration Rate</t>
  </si>
  <si>
    <t>Year 2-10 Emigration Rate</t>
  </si>
  <si>
    <t xml:space="preserve">More Than 10 Years Emigration Rate </t>
  </si>
  <si>
    <t>Mortality Rate</t>
  </si>
  <si>
    <t>Input Parameters</t>
  </si>
  <si>
    <t>Year of Entry</t>
  </si>
  <si>
    <t xml:space="preserve">Each row corresponds to the population of undocumented immigrants who arrived at the specified year; each column shows the population of the undocumented immigrant who are still in the country at the beginning of the specified year. </t>
  </si>
  <si>
    <t>Population Trajectory</t>
  </si>
  <si>
    <t>Number of Non-Immigrant Visas Issued</t>
  </si>
  <si>
    <t>Visa Overstay = (Overstay Rate) * (Number of Non-Immigrant Visas Issued)</t>
  </si>
  <si>
    <t>The number of border crossers for 1990 - 2004 are calculated using the repeated trial model with the probability of apprehension specified in the Inputs &amp; Population Trajectory Sheet. The number of border crossers for 2005 to 2015 are taken directly from the DHS report specified in the paper (see reference 10). The 2016 number is derived by the repeated trial model, assuming that the probability of apprehension is equal to 2015.</t>
  </si>
  <si>
    <t>1990-2004 Apprehension Rate</t>
  </si>
  <si>
    <t>Adjustments</t>
  </si>
  <si>
    <t>Emigration + Mortality</t>
  </si>
  <si>
    <t>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</si>
</sst>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5" x14ac:knownFonts="1">
    <font>
      <sz val="11"/>
      <color theme="1"/>
      <name val="Calibri"/>
      <family val="2"/>
      <scheme val="minor"/>
    </font>
    <font>
      <i/>
      <sz val="11"/>
      <color theme="1"/>
      <name val="Calibri"/>
      <family val="2"/>
      <scheme val="minor"/>
    </font>
    <font>
      <u/>
      <sz val="11"/>
      <color theme="10"/>
      <name val="Calibri"/>
      <family val="2"/>
      <scheme val="minor"/>
    </font>
    <font>
      <u/>
      <sz val="11"/>
      <color theme="11"/>
      <name val="Calibri"/>
      <family val="2"/>
      <scheme val="minor"/>
    </font>
    <font>
      <sz val="11"/>
      <name val="Calibri"/>
      <family val="2"/>
      <scheme val="minor"/>
    </font>
    <font>
      <sz val="12"/>
      <color rgb="FFFF0000"/>
      <name val="Calibri"/>
      <family val="2"/>
      <scheme val="minor"/>
    </font>
    <font>
      <sz val="11"/>
      <color theme="6" tint="-0.499984740745262"/>
      <name val="Calibri"/>
      <family val="2"/>
      <scheme val="minor"/>
    </font>
    <font>
      <b/>
      <sz val="11"/>
      <color theme="1"/>
      <name val="Calibri"/>
      <family val="2"/>
      <scheme val="minor"/>
    </font>
    <font>
      <b/>
      <sz val="14"/>
      <color theme="4" tint="-0.499984740745262"/>
      <name val="Calibri"/>
      <family val="2"/>
      <scheme val="minor"/>
    </font>
    <font>
      <b/>
      <sz val="12"/>
      <color theme="4" tint="-0.499984740745262"/>
      <name val="Calibri"/>
      <family val="2"/>
      <scheme val="minor"/>
    </font>
    <font>
      <b/>
      <sz val="14"/>
      <color theme="6" tint="-0.499984740745262"/>
      <name val="Calibri"/>
      <family val="2"/>
      <scheme val="minor"/>
    </font>
    <font>
      <b/>
      <sz val="11"/>
      <name val="Calibri"/>
      <family val="2"/>
      <scheme val="minor"/>
    </font>
    <font>
      <b/>
      <i/>
      <sz val="11"/>
      <color theme="1"/>
      <name val="Calibri"/>
      <family val="2"/>
      <scheme val="minor"/>
    </font>
    <font>
      <b/>
      <sz val="12"/>
      <color theme="6" tint="-0.499984740745262"/>
      <name val="Calibri"/>
      <family val="2"/>
      <scheme val="minor"/>
    </font>
    <font>
      <b/>
      <sz val="14"/>
      <color theme="3"/>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0">
    <xf numFmtId="0" fontId="0" fillId="0" borderId="0" xfId="0"/>
    <xf numFmtId="0" fontId="0" fillId="0" borderId="0" xfId="0"/>
    <xf numFmtId="3" fontId="0" fillId="0" borderId="0" xfId="0" applyNumberFormat="1"/>
    <xf numFmtId="3" fontId="1" fillId="0" borderId="0" xfId="0" applyNumberFormat="1" applyFont="1"/>
    <xf numFmtId="0" fontId="4" fillId="0" borderId="0" xfId="0" applyFont="1"/>
    <xf numFmtId="0" fontId="0" fillId="0" borderId="0" xfId="0" applyAlignment="1">
      <alignment horizontal="center"/>
    </xf>
    <xf numFmtId="0" fontId="4" fillId="0" borderId="0" xfId="0" applyFont="1" applyAlignment="1">
      <alignment horizontal="center"/>
    </xf>
    <xf numFmtId="3" fontId="4" fillId="0" borderId="0" xfId="0" applyNumberFormat="1" applyFont="1" applyAlignment="1">
      <alignment horizontal="center"/>
    </xf>
    <xf numFmtId="164" fontId="0" fillId="0" borderId="0" xfId="0" applyNumberFormat="1" applyAlignment="1">
      <alignment horizontal="center"/>
    </xf>
    <xf numFmtId="1" fontId="0" fillId="0" borderId="0" xfId="0" applyNumberFormat="1" applyAlignment="1">
      <alignment horizontal="center"/>
    </xf>
    <xf numFmtId="3" fontId="0" fillId="0" borderId="0" xfId="0" applyNumberFormat="1" applyAlignment="1">
      <alignment horizontal="center"/>
    </xf>
    <xf numFmtId="3" fontId="5" fillId="0" borderId="0" xfId="0" applyNumberFormat="1" applyFont="1" applyAlignment="1">
      <alignment horizontal="center"/>
    </xf>
    <xf numFmtId="164" fontId="5" fillId="0" borderId="0" xfId="0" applyNumberFormat="1" applyFont="1" applyAlignment="1">
      <alignment horizontal="center"/>
    </xf>
    <xf numFmtId="9" fontId="5" fillId="0" borderId="0" xfId="0" applyNumberFormat="1" applyFont="1" applyAlignment="1">
      <alignment horizontal="center"/>
    </xf>
    <xf numFmtId="10" fontId="5" fillId="0" borderId="0" xfId="0" applyNumberFormat="1" applyFont="1" applyAlignment="1">
      <alignment horizontal="center"/>
    </xf>
    <xf numFmtId="0" fontId="6" fillId="0" borderId="1" xfId="0" applyFont="1" applyBorder="1" applyAlignment="1">
      <alignment horizontal="center"/>
    </xf>
    <xf numFmtId="3" fontId="6" fillId="0" borderId="1" xfId="0" applyNumberFormat="1" applyFont="1" applyBorder="1" applyAlignment="1">
      <alignment horizontal="center"/>
    </xf>
    <xf numFmtId="0" fontId="0" fillId="0" borderId="0" xfId="0" applyFont="1" applyAlignment="1">
      <alignment vertical="center"/>
    </xf>
    <xf numFmtId="3" fontId="4" fillId="0" borderId="0" xfId="0" applyNumberFormat="1" applyFont="1"/>
    <xf numFmtId="0" fontId="8" fillId="0" borderId="0" xfId="0" applyFont="1"/>
    <xf numFmtId="0" fontId="9" fillId="0" borderId="0" xfId="0" applyFont="1"/>
    <xf numFmtId="0" fontId="10" fillId="0" borderId="0" xfId="0" applyFont="1"/>
    <xf numFmtId="0" fontId="11" fillId="0" borderId="0" xfId="0" applyFont="1" applyAlignment="1">
      <alignment horizontal="center"/>
    </xf>
    <xf numFmtId="0" fontId="7" fillId="0" borderId="0" xfId="0" applyFont="1" applyAlignment="1">
      <alignment horizontal="center"/>
    </xf>
    <xf numFmtId="0" fontId="7" fillId="0" borderId="0" xfId="0" applyFont="1"/>
    <xf numFmtId="0" fontId="11" fillId="0" borderId="0" xfId="0" applyFont="1"/>
    <xf numFmtId="3" fontId="12" fillId="0" borderId="0" xfId="0" applyNumberFormat="1" applyFont="1"/>
    <xf numFmtId="0" fontId="13" fillId="0" borderId="1" xfId="0" applyFont="1" applyBorder="1" applyAlignment="1">
      <alignment horizontal="center"/>
    </xf>
    <xf numFmtId="0" fontId="13" fillId="0" borderId="1" xfId="0" applyFont="1" applyBorder="1"/>
    <xf numFmtId="0" fontId="14" fillId="0" borderId="0" xfId="0" applyFont="1" applyAlignment="1">
      <alignment horizontal="center"/>
    </xf>
  </cellXfs>
  <cellStyles count="2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tabSelected="1" workbookViewId="0"/>
  </sheetViews>
  <sheetFormatPr defaultColWidth="11.42578125" defaultRowHeight="15" x14ac:dyDescent="0.25"/>
  <cols>
    <col min="1" max="1" width="34" bestFit="1" customWidth="1"/>
    <col min="2" max="2" width="40.5703125" customWidth="1"/>
    <col min="3" max="3" width="10.85546875" customWidth="1"/>
  </cols>
  <sheetData>
    <row r="1" spans="1:2" s="1" customFormat="1" ht="18.75" x14ac:dyDescent="0.3">
      <c r="A1" s="19" t="s">
        <v>12</v>
      </c>
      <c r="B1" s="29" t="s">
        <v>22</v>
      </c>
    </row>
    <row r="3" spans="1:2" ht="15.75" x14ac:dyDescent="0.25">
      <c r="A3" s="20" t="s">
        <v>4</v>
      </c>
      <c r="B3" s="11">
        <v>3500000</v>
      </c>
    </row>
    <row r="4" spans="1:2" ht="15.75" x14ac:dyDescent="0.25">
      <c r="A4" s="20" t="s">
        <v>5</v>
      </c>
      <c r="B4" s="12">
        <v>8.4457583443034404E-2</v>
      </c>
    </row>
    <row r="5" spans="1:2" ht="15.75" x14ac:dyDescent="0.25">
      <c r="A5" s="20" t="s">
        <v>19</v>
      </c>
      <c r="B5" s="13">
        <v>0.39</v>
      </c>
    </row>
    <row r="6" spans="1:2" ht="15.75" x14ac:dyDescent="0.25">
      <c r="A6" s="20" t="s">
        <v>8</v>
      </c>
      <c r="B6" s="13">
        <v>0.4</v>
      </c>
    </row>
    <row r="7" spans="1:2" ht="15.75" x14ac:dyDescent="0.25">
      <c r="A7" s="20" t="s">
        <v>9</v>
      </c>
      <c r="B7" s="13">
        <v>0.04</v>
      </c>
    </row>
    <row r="8" spans="1:2" ht="15.75" x14ac:dyDescent="0.25">
      <c r="A8" s="20" t="s">
        <v>10</v>
      </c>
      <c r="B8" s="13">
        <v>0.01</v>
      </c>
    </row>
    <row r="9" spans="1:2" ht="15.75" x14ac:dyDescent="0.25">
      <c r="A9" s="20" t="s">
        <v>11</v>
      </c>
      <c r="B9" s="14">
        <v>7.0000000000000001E-3</v>
      </c>
    </row>
    <row r="13" spans="1:2" ht="18.75" x14ac:dyDescent="0.3">
      <c r="A13" s="21" t="s">
        <v>15</v>
      </c>
    </row>
    <row r="15" spans="1:2" ht="15.75" x14ac:dyDescent="0.25">
      <c r="A15" s="27" t="s">
        <v>0</v>
      </c>
      <c r="B15" s="28" t="s">
        <v>3</v>
      </c>
    </row>
    <row r="16" spans="1:2" x14ac:dyDescent="0.25">
      <c r="A16" s="15">
        <v>1990</v>
      </c>
      <c r="B16" s="16">
        <f>B3</f>
        <v>3500000</v>
      </c>
    </row>
    <row r="17" spans="1:2" x14ac:dyDescent="0.25">
      <c r="A17" s="15">
        <v>1991</v>
      </c>
      <c r="B17" s="16">
        <f>'Population by Year of Entry'!C34</f>
        <v>4502800.9197677746</v>
      </c>
    </row>
    <row r="18" spans="1:2" x14ac:dyDescent="0.25">
      <c r="A18" s="15">
        <v>1992</v>
      </c>
      <c r="B18" s="16">
        <f>'Population by Year of Entry'!D34</f>
        <v>5493561.8354161922</v>
      </c>
    </row>
    <row r="19" spans="1:2" x14ac:dyDescent="0.25">
      <c r="A19" s="15">
        <v>1993</v>
      </c>
      <c r="B19" s="16">
        <f>'Population by Year of Entry'!E34</f>
        <v>6465514.9431246072</v>
      </c>
    </row>
    <row r="20" spans="1:2" x14ac:dyDescent="0.25">
      <c r="A20" s="15">
        <v>1994</v>
      </c>
      <c r="B20" s="16">
        <f>'Population by Year of Entry'!F34</f>
        <v>7444918.0066986699</v>
      </c>
    </row>
    <row r="21" spans="1:2" x14ac:dyDescent="0.25">
      <c r="A21" s="15">
        <v>1995</v>
      </c>
      <c r="B21" s="16">
        <f>'Population by Year of Entry'!G34</f>
        <v>8171208.2796449717</v>
      </c>
    </row>
    <row r="22" spans="1:2" x14ac:dyDescent="0.25">
      <c r="A22" s="15">
        <v>1996</v>
      </c>
      <c r="B22" s="16">
        <f>'Population by Year of Entry'!H34</f>
        <v>9161440.1581140663</v>
      </c>
    </row>
    <row r="23" spans="1:2" x14ac:dyDescent="0.25">
      <c r="A23" s="15">
        <v>1997</v>
      </c>
      <c r="B23" s="16">
        <f>'Population by Year of Entry'!I34</f>
        <v>10318555.291742321</v>
      </c>
    </row>
    <row r="24" spans="1:2" x14ac:dyDescent="0.25">
      <c r="A24" s="15">
        <v>1998</v>
      </c>
      <c r="B24" s="16">
        <f>'Population by Year of Entry'!J34</f>
        <v>11266419.136866737</v>
      </c>
    </row>
    <row r="25" spans="1:2" x14ac:dyDescent="0.25">
      <c r="A25" s="15">
        <v>1999</v>
      </c>
      <c r="B25" s="16">
        <f>'Population by Year of Entry'!K34</f>
        <v>12294910.089428443</v>
      </c>
    </row>
    <row r="26" spans="1:2" x14ac:dyDescent="0.25">
      <c r="A26" s="15">
        <v>2000</v>
      </c>
      <c r="B26" s="16">
        <f>'Population by Year of Entry'!L34</f>
        <v>13295471.420900891</v>
      </c>
    </row>
    <row r="27" spans="1:2" x14ac:dyDescent="0.25">
      <c r="A27" s="15">
        <v>2001</v>
      </c>
      <c r="B27" s="16">
        <f>'Population by Year of Entry'!M34</f>
        <v>14429796.012571603</v>
      </c>
    </row>
    <row r="28" spans="1:2" x14ac:dyDescent="0.25">
      <c r="A28" s="15">
        <v>2002</v>
      </c>
      <c r="B28" s="16">
        <f>'Population by Year of Entry'!N34</f>
        <v>15039026.765680734</v>
      </c>
    </row>
    <row r="29" spans="1:2" x14ac:dyDescent="0.25">
      <c r="A29" s="15">
        <v>2003</v>
      </c>
      <c r="B29" s="16">
        <f>'Population by Year of Entry'!O34</f>
        <v>15343472.530905429</v>
      </c>
    </row>
    <row r="30" spans="1:2" x14ac:dyDescent="0.25">
      <c r="A30" s="15">
        <v>2004</v>
      </c>
      <c r="B30" s="16">
        <f>'Population by Year of Entry'!P34</f>
        <v>15589089.26967505</v>
      </c>
    </row>
    <row r="31" spans="1:2" x14ac:dyDescent="0.25">
      <c r="A31" s="15">
        <v>2005</v>
      </c>
      <c r="B31" s="16">
        <f>'Population by Year of Entry'!Q34</f>
        <v>16100233.215734139</v>
      </c>
    </row>
    <row r="32" spans="1:2" x14ac:dyDescent="0.25">
      <c r="A32" s="15">
        <v>2006</v>
      </c>
      <c r="B32" s="16">
        <f>'Population by Year of Entry'!R34</f>
        <v>16720574.872110102</v>
      </c>
    </row>
    <row r="33" spans="1:2" x14ac:dyDescent="0.25">
      <c r="A33" s="15">
        <v>2007</v>
      </c>
      <c r="B33" s="16">
        <f>'Population by Year of Entry'!S34</f>
        <v>17288155.83919546</v>
      </c>
    </row>
    <row r="34" spans="1:2" x14ac:dyDescent="0.25">
      <c r="A34" s="15">
        <v>2008</v>
      </c>
      <c r="B34" s="16">
        <f>'Population by Year of Entry'!T34</f>
        <v>17509708.318897694</v>
      </c>
    </row>
    <row r="35" spans="1:2" x14ac:dyDescent="0.25">
      <c r="A35" s="15">
        <v>2009</v>
      </c>
      <c r="B35" s="16">
        <f>'Population by Year of Entry'!U34</f>
        <v>17583826.532479428</v>
      </c>
    </row>
    <row r="36" spans="1:2" x14ac:dyDescent="0.25">
      <c r="A36" s="15">
        <v>2010</v>
      </c>
      <c r="B36" s="16">
        <f>'Population by Year of Entry'!V34</f>
        <v>17407044.069984432</v>
      </c>
    </row>
    <row r="37" spans="1:2" x14ac:dyDescent="0.25">
      <c r="A37" s="15">
        <v>2011</v>
      </c>
      <c r="B37" s="16">
        <f>'Population by Year of Entry'!W34</f>
        <v>17242683.081309836</v>
      </c>
    </row>
    <row r="38" spans="1:2" x14ac:dyDescent="0.25">
      <c r="A38" s="15">
        <v>2012</v>
      </c>
      <c r="B38" s="16">
        <f>'Population by Year of Entry'!X34</f>
        <v>17058106.550083652</v>
      </c>
    </row>
    <row r="39" spans="1:2" x14ac:dyDescent="0.25">
      <c r="A39" s="15">
        <v>2013</v>
      </c>
      <c r="B39" s="16">
        <f>'Population by Year of Entry'!Y34</f>
        <v>16854121.704769608</v>
      </c>
    </row>
    <row r="40" spans="1:2" x14ac:dyDescent="0.25">
      <c r="A40" s="15">
        <v>2014</v>
      </c>
      <c r="B40" s="16">
        <f>'Population by Year of Entry'!Z34</f>
        <v>16448054.523159117</v>
      </c>
    </row>
    <row r="41" spans="1:2" x14ac:dyDescent="0.25">
      <c r="A41" s="15">
        <v>2015</v>
      </c>
      <c r="B41" s="16">
        <f>'Population by Year of Entry'!AA34</f>
        <v>16446605.727675611</v>
      </c>
    </row>
    <row r="42" spans="1:2" x14ac:dyDescent="0.25">
      <c r="A42" s="15">
        <v>2016</v>
      </c>
      <c r="B42" s="16">
        <f>'Population by Year of Entry'!AB34</f>
        <v>16556717.272872047</v>
      </c>
    </row>
    <row r="43" spans="1:2" x14ac:dyDescent="0.25">
      <c r="A43" s="15">
        <v>2017</v>
      </c>
      <c r="B43" s="16">
        <f>'Population by Year of Entry'!AC34</f>
        <v>16653966.456080712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workbookViewId="0"/>
  </sheetViews>
  <sheetFormatPr defaultColWidth="8.85546875" defaultRowHeight="15" x14ac:dyDescent="0.25"/>
  <cols>
    <col min="2" max="2" width="38" customWidth="1"/>
    <col min="3" max="3" width="69.28515625" customWidth="1"/>
  </cols>
  <sheetData>
    <row r="1" spans="1:3" x14ac:dyDescent="0.25">
      <c r="A1" s="22" t="s">
        <v>0</v>
      </c>
      <c r="B1" s="22" t="s">
        <v>16</v>
      </c>
      <c r="C1" s="23" t="s">
        <v>17</v>
      </c>
    </row>
    <row r="2" spans="1:3" x14ac:dyDescent="0.25">
      <c r="A2" s="6">
        <v>1990</v>
      </c>
      <c r="B2" s="7">
        <v>4850670</v>
      </c>
      <c r="C2" s="9">
        <f>B2*'Inputs &amp; Population Trajectory '!$B$4</f>
        <v>409675.8662796237</v>
      </c>
    </row>
    <row r="3" spans="1:3" x14ac:dyDescent="0.25">
      <c r="A3" s="6">
        <v>1991</v>
      </c>
      <c r="B3" s="7">
        <v>5026298</v>
      </c>
      <c r="C3" s="9">
        <f>B3*'Inputs &amp; Population Trajectory '!$B$4</f>
        <v>424508.98274455691</v>
      </c>
    </row>
    <row r="4" spans="1:3" x14ac:dyDescent="0.25">
      <c r="A4" s="6">
        <v>1992</v>
      </c>
      <c r="B4" s="7">
        <v>4576644</v>
      </c>
      <c r="C4" s="9">
        <f>B4*'Inputs &amp; Population Trajectory '!$B$4</f>
        <v>386532.29251906276</v>
      </c>
    </row>
    <row r="5" spans="1:3" x14ac:dyDescent="0.25">
      <c r="A5" s="6">
        <v>1993</v>
      </c>
      <c r="B5" s="7">
        <v>4418952</v>
      </c>
      <c r="C5" s="9">
        <f>B5*'Inputs &amp; Population Trajectory '!$B$4</f>
        <v>373214.00727076374</v>
      </c>
    </row>
    <row r="6" spans="1:3" x14ac:dyDescent="0.25">
      <c r="A6" s="6">
        <v>1994</v>
      </c>
      <c r="B6" s="7">
        <v>4551906</v>
      </c>
      <c r="C6" s="9">
        <f>B6*'Inputs &amp; Population Trajectory '!$B$4</f>
        <v>384442.98081984895</v>
      </c>
    </row>
    <row r="7" spans="1:3" x14ac:dyDescent="0.25">
      <c r="A7" s="6">
        <v>1995</v>
      </c>
      <c r="B7" s="7">
        <v>5106963</v>
      </c>
      <c r="C7" s="9">
        <f>B7*'Inputs &amp; Population Trajectory '!$B$4</f>
        <v>431321.75371298933</v>
      </c>
    </row>
    <row r="8" spans="1:3" x14ac:dyDescent="0.25">
      <c r="A8" s="6">
        <v>1996</v>
      </c>
      <c r="B8" s="7">
        <v>5333575</v>
      </c>
      <c r="C8" s="9">
        <f>B8*'Inputs &amp; Population Trajectory '!$B$4</f>
        <v>450460.85561218223</v>
      </c>
    </row>
    <row r="9" spans="1:3" x14ac:dyDescent="0.25">
      <c r="A9" s="6">
        <v>1997</v>
      </c>
      <c r="B9" s="7">
        <v>5162948</v>
      </c>
      <c r="C9" s="9">
        <f>B9*'Inputs &amp; Population Trajectory '!$B$4</f>
        <v>436050.11152204761</v>
      </c>
    </row>
    <row r="10" spans="1:3" x14ac:dyDescent="0.25">
      <c r="A10" s="6">
        <v>1998</v>
      </c>
      <c r="B10" s="7">
        <v>5148774</v>
      </c>
      <c r="C10" s="9">
        <f>B10*'Inputs &amp; Population Trajectory '!$B$4</f>
        <v>434853.00973432604</v>
      </c>
    </row>
    <row r="11" spans="1:3" x14ac:dyDescent="0.25">
      <c r="A11" s="6">
        <v>1999</v>
      </c>
      <c r="B11" s="7">
        <v>5164066</v>
      </c>
      <c r="C11" s="9">
        <f>B11*'Inputs &amp; Population Trajectory '!$B$4</f>
        <v>436144.53510033689</v>
      </c>
    </row>
    <row r="12" spans="1:3" x14ac:dyDescent="0.25">
      <c r="A12" s="6">
        <v>2000</v>
      </c>
      <c r="B12" s="7">
        <v>5268821</v>
      </c>
      <c r="C12" s="9">
        <f>B12*'Inputs &amp; Population Trajectory '!$B$4</f>
        <v>444991.88925391197</v>
      </c>
    </row>
    <row r="13" spans="1:3" x14ac:dyDescent="0.25">
      <c r="A13" s="6">
        <v>2001</v>
      </c>
      <c r="B13" s="7">
        <v>5241895</v>
      </c>
      <c r="C13" s="9">
        <f>B13*'Inputs &amp; Population Trajectory '!$B$4</f>
        <v>442717.7843621248</v>
      </c>
    </row>
    <row r="14" spans="1:3" x14ac:dyDescent="0.25">
      <c r="A14" s="6">
        <v>2002</v>
      </c>
      <c r="B14" s="7">
        <v>4003965</v>
      </c>
      <c r="C14" s="9">
        <f>B14*'Inputs &amp; Population Trajectory '!$B$4</f>
        <v>338165.20809048926</v>
      </c>
    </row>
    <row r="15" spans="1:3" x14ac:dyDescent="0.25">
      <c r="A15" s="6">
        <v>2003</v>
      </c>
      <c r="B15" s="7">
        <v>3642277</v>
      </c>
      <c r="C15" s="9">
        <f>B15*'Inputs &amp; Population Trajectory '!$B$4</f>
        <v>307617.913650145</v>
      </c>
    </row>
    <row r="16" spans="1:3" x14ac:dyDescent="0.25">
      <c r="A16" s="6">
        <v>2004</v>
      </c>
      <c r="B16" s="7">
        <v>3821822</v>
      </c>
      <c r="C16" s="9">
        <f>B16*'Inputs &amp; Population Trajectory '!$B$4</f>
        <v>322781.85046942462</v>
      </c>
    </row>
    <row r="17" spans="1:3" x14ac:dyDescent="0.25">
      <c r="A17" s="6">
        <v>2005</v>
      </c>
      <c r="B17" s="7">
        <v>4174816</v>
      </c>
      <c r="C17" s="9">
        <f>B17*'Inputs &amp; Population Trajectory '!$B$4</f>
        <v>352594.87067931512</v>
      </c>
    </row>
    <row r="18" spans="1:3" x14ac:dyDescent="0.25">
      <c r="A18" s="6">
        <v>2006</v>
      </c>
      <c r="B18" s="7">
        <v>4722102</v>
      </c>
      <c r="C18" s="9">
        <f>B18*'Inputs &amp; Population Trajectory '!$B$4</f>
        <v>398817.32369151962</v>
      </c>
    </row>
    <row r="19" spans="1:3" x14ac:dyDescent="0.25">
      <c r="A19" s="6">
        <v>2007</v>
      </c>
      <c r="B19" s="7">
        <v>5188127</v>
      </c>
      <c r="C19" s="9">
        <f>B19*'Inputs &amp; Population Trajectory '!$B$4</f>
        <v>438176.66901555978</v>
      </c>
    </row>
    <row r="20" spans="1:3" x14ac:dyDescent="0.25">
      <c r="A20" s="6">
        <v>2008</v>
      </c>
      <c r="B20" s="7">
        <v>5398167</v>
      </c>
      <c r="C20" s="9">
        <f>B20*'Inputs &amp; Population Trajectory '!$B$4</f>
        <v>455916.13984193472</v>
      </c>
    </row>
    <row r="21" spans="1:3" x14ac:dyDescent="0.25">
      <c r="A21" s="6">
        <v>2009</v>
      </c>
      <c r="B21" s="7">
        <v>4661000</v>
      </c>
      <c r="C21" s="9">
        <f>B21*'Inputs &amp; Population Trajectory '!$B$4</f>
        <v>393656.79642798338</v>
      </c>
    </row>
    <row r="22" spans="1:3" x14ac:dyDescent="0.25">
      <c r="A22" s="6">
        <v>2010</v>
      </c>
      <c r="B22" s="7">
        <v>5026509</v>
      </c>
      <c r="C22" s="9">
        <f>B22*'Inputs &amp; Population Trajectory '!$B$4</f>
        <v>424526.80329466343</v>
      </c>
    </row>
    <row r="23" spans="1:3" x14ac:dyDescent="0.25">
      <c r="A23" s="6">
        <v>2011</v>
      </c>
      <c r="B23" s="7">
        <v>5910719</v>
      </c>
      <c r="C23" s="9">
        <f>B23*'Inputs &amp; Population Trajectory '!$B$4</f>
        <v>499205.04315082886</v>
      </c>
    </row>
    <row r="24" spans="1:3" x14ac:dyDescent="0.25">
      <c r="A24" s="6">
        <v>2012</v>
      </c>
      <c r="B24" s="7">
        <v>6958609</v>
      </c>
      <c r="C24" s="9">
        <f>B24*'Inputs &amp; Population Trajectory '!$B$4</f>
        <v>587707.30026495014</v>
      </c>
    </row>
    <row r="25" spans="1:3" x14ac:dyDescent="0.25">
      <c r="A25" s="6">
        <v>2013</v>
      </c>
      <c r="B25" s="7">
        <v>7416050</v>
      </c>
      <c r="C25" s="9">
        <f>B25*'Inputs &amp; Population Trajectory '!$B$4</f>
        <v>626341.66169271525</v>
      </c>
    </row>
    <row r="26" spans="1:3" x14ac:dyDescent="0.25">
      <c r="A26" s="6">
        <v>2014</v>
      </c>
      <c r="B26" s="7">
        <v>8220061</v>
      </c>
      <c r="C26" s="9">
        <f>B26*'Inputs &amp; Population Trajectory '!$B$4</f>
        <v>694246.48781433282</v>
      </c>
    </row>
    <row r="27" spans="1:3" x14ac:dyDescent="0.25">
      <c r="A27" s="6">
        <v>2015</v>
      </c>
      <c r="B27" s="7">
        <v>9189856.2400000002</v>
      </c>
      <c r="C27" s="9">
        <f>B27*'Inputs &amp; Population Trajectory '!$B$4</f>
        <v>776153.05021929042</v>
      </c>
    </row>
    <row r="28" spans="1:3" x14ac:dyDescent="0.25">
      <c r="A28" s="6">
        <v>2016</v>
      </c>
      <c r="B28" s="7">
        <v>8755614</v>
      </c>
      <c r="C28" s="9">
        <f>B28*'Inputs &amp; Population Trajectory '!$B$4</f>
        <v>739478.00000000023</v>
      </c>
    </row>
    <row r="29" spans="1:3" x14ac:dyDescent="0.25">
      <c r="A29"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heetViews>
  <sheetFormatPr defaultColWidth="8.85546875" defaultRowHeight="15" x14ac:dyDescent="0.25"/>
  <cols>
    <col min="1" max="1" width="8.85546875" style="5"/>
    <col min="2" max="2" width="27" style="5" customWidth="1"/>
    <col min="3" max="3" width="51.5703125" style="5" customWidth="1"/>
    <col min="4" max="5" width="8.85546875" style="5"/>
    <col min="6" max="6" width="42.42578125" style="5" bestFit="1" customWidth="1"/>
    <col min="7" max="7" width="42.28515625" style="5" bestFit="1" customWidth="1"/>
    <col min="8" max="8" width="33.7109375" style="5" bestFit="1" customWidth="1"/>
    <col min="9" max="16384" width="8.85546875" style="5"/>
  </cols>
  <sheetData>
    <row r="1" spans="1:7" x14ac:dyDescent="0.25">
      <c r="A1" s="22" t="s">
        <v>0</v>
      </c>
      <c r="B1" s="22" t="s">
        <v>2</v>
      </c>
      <c r="C1" s="22" t="s">
        <v>6</v>
      </c>
    </row>
    <row r="2" spans="1:7" x14ac:dyDescent="0.25">
      <c r="A2" s="6">
        <v>1990</v>
      </c>
      <c r="B2" s="7">
        <v>1049321</v>
      </c>
      <c r="C2" s="7">
        <f>B2*(1-'Inputs &amp; Population Trajectory '!$B$5)/'Inputs &amp; Population Trajectory '!$B$5</f>
        <v>1641245.6666666665</v>
      </c>
      <c r="G2" s="8"/>
    </row>
    <row r="3" spans="1:7" x14ac:dyDescent="0.25">
      <c r="A3" s="6">
        <v>1991</v>
      </c>
      <c r="B3" s="7">
        <v>1077876</v>
      </c>
      <c r="C3" s="7">
        <f>B3*(1-'Inputs &amp; Population Trajectory '!$B$5)/'Inputs &amp; Population Trajectory '!$B$5</f>
        <v>1685908.6153846153</v>
      </c>
    </row>
    <row r="4" spans="1:7" x14ac:dyDescent="0.25">
      <c r="A4" s="6">
        <v>1992</v>
      </c>
      <c r="B4" s="7">
        <v>1145574</v>
      </c>
      <c r="C4" s="7">
        <f>B4*(1-'Inputs &amp; Population Trajectory '!$B$5)/'Inputs &amp; Population Trajectory '!$B$5</f>
        <v>1791795.2307692308</v>
      </c>
    </row>
    <row r="5" spans="1:7" x14ac:dyDescent="0.25">
      <c r="A5" s="6">
        <v>1993</v>
      </c>
      <c r="B5" s="7">
        <v>1212886</v>
      </c>
      <c r="C5" s="7">
        <f>B5*(1-'Inputs &amp; Population Trajectory '!$B$5)/'Inputs &amp; Population Trajectory '!$B$5</f>
        <v>1897078.1025641025</v>
      </c>
    </row>
    <row r="6" spans="1:7" x14ac:dyDescent="0.25">
      <c r="A6" s="6">
        <v>1994</v>
      </c>
      <c r="B6" s="7">
        <v>979101</v>
      </c>
      <c r="C6" s="7">
        <f>B6*(1-'Inputs &amp; Population Trajectory '!$B$5)/'Inputs &amp; Population Trajectory '!$B$5</f>
        <v>1531414.3846153845</v>
      </c>
    </row>
    <row r="7" spans="1:7" x14ac:dyDescent="0.25">
      <c r="A7" s="6">
        <v>1995</v>
      </c>
      <c r="B7" s="7">
        <v>1271390</v>
      </c>
      <c r="C7" s="7">
        <f>B7*(1-'Inputs &amp; Population Trajectory '!$B$5)/'Inputs &amp; Population Trajectory '!$B$5</f>
        <v>1988584.358974359</v>
      </c>
    </row>
    <row r="8" spans="1:7" x14ac:dyDescent="0.25">
      <c r="A8" s="6">
        <v>1996</v>
      </c>
      <c r="B8" s="7">
        <v>1507020</v>
      </c>
      <c r="C8" s="7">
        <f>B8*(1-'Inputs &amp; Population Trajectory '!$B$5)/'Inputs &amp; Population Trajectory '!$B$5</f>
        <v>2357133.846153846</v>
      </c>
    </row>
    <row r="9" spans="1:7" x14ac:dyDescent="0.25">
      <c r="A9" s="6">
        <v>1997</v>
      </c>
      <c r="B9" s="7">
        <v>1368707</v>
      </c>
      <c r="C9" s="7">
        <f>B9*(1-'Inputs &amp; Population Trajectory '!$B$5)/'Inputs &amp; Population Trajectory '!$B$5</f>
        <v>2140798.128205128</v>
      </c>
    </row>
    <row r="10" spans="1:7" x14ac:dyDescent="0.25">
      <c r="A10" s="6">
        <v>1998</v>
      </c>
      <c r="B10" s="7">
        <v>1516680</v>
      </c>
      <c r="C10" s="7">
        <f>B10*(1-'Inputs &amp; Population Trajectory '!$B$5)/'Inputs &amp; Population Trajectory '!$B$5</f>
        <v>2372243.0769230765</v>
      </c>
    </row>
    <row r="11" spans="1:7" x14ac:dyDescent="0.25">
      <c r="A11" s="6">
        <v>1999</v>
      </c>
      <c r="B11" s="7">
        <v>1537000</v>
      </c>
      <c r="C11" s="7">
        <f>B11*(1-'Inputs &amp; Population Trajectory '!$B$5)/'Inputs &amp; Population Trajectory '!$B$5</f>
        <v>2404025.641025641</v>
      </c>
    </row>
    <row r="12" spans="1:7" x14ac:dyDescent="0.25">
      <c r="A12" s="6">
        <v>2000</v>
      </c>
      <c r="B12" s="7">
        <v>1643679</v>
      </c>
      <c r="C12" s="7">
        <f>B12*(1-'Inputs &amp; Population Trajectory '!$B$5)/'Inputs &amp; Population Trajectory '!$B$5</f>
        <v>2570882.538461538</v>
      </c>
    </row>
    <row r="13" spans="1:7" x14ac:dyDescent="0.25">
      <c r="A13" s="6">
        <v>2001</v>
      </c>
      <c r="B13" s="7">
        <v>1235718</v>
      </c>
      <c r="C13" s="7">
        <f>B13*(1-'Inputs &amp; Population Trajectory '!$B$5)/'Inputs &amp; Population Trajectory '!$B$5</f>
        <v>1932789.6923076923</v>
      </c>
    </row>
    <row r="14" spans="1:7" x14ac:dyDescent="0.25">
      <c r="A14" s="6">
        <v>2002</v>
      </c>
      <c r="B14" s="7">
        <v>929809</v>
      </c>
      <c r="C14" s="7">
        <f>B14*(1-'Inputs &amp; Population Trajectory '!$B$5)/'Inputs &amp; Population Trajectory '!$B$5</f>
        <v>1454316.641025641</v>
      </c>
    </row>
    <row r="15" spans="1:7" x14ac:dyDescent="0.25">
      <c r="A15" s="6">
        <v>2003</v>
      </c>
      <c r="B15" s="7">
        <v>905065</v>
      </c>
      <c r="C15" s="7">
        <f>B15*(1-'Inputs &amp; Population Trajectory '!$B$5)/'Inputs &amp; Population Trajectory '!$B$5</f>
        <v>1415614.4871794872</v>
      </c>
    </row>
    <row r="16" spans="1:7" x14ac:dyDescent="0.25">
      <c r="A16" s="6">
        <v>2004</v>
      </c>
      <c r="B16" s="7">
        <v>1139282</v>
      </c>
      <c r="C16" s="7">
        <f>B16*(1-'Inputs &amp; Population Trajectory '!$B$5)/'Inputs &amp; Population Trajectory '!$B$5</f>
        <v>1781953.8974358975</v>
      </c>
    </row>
    <row r="17" spans="1:3" x14ac:dyDescent="0.25">
      <c r="A17" s="6">
        <v>2005</v>
      </c>
      <c r="B17" s="7">
        <v>1171396</v>
      </c>
      <c r="C17" s="7">
        <v>1927000</v>
      </c>
    </row>
    <row r="18" spans="1:3" x14ac:dyDescent="0.25">
      <c r="A18" s="6">
        <v>2006</v>
      </c>
      <c r="B18" s="7">
        <v>1071972</v>
      </c>
      <c r="C18" s="7">
        <v>1780000</v>
      </c>
    </row>
    <row r="19" spans="1:3" x14ac:dyDescent="0.25">
      <c r="A19" s="6">
        <v>2007</v>
      </c>
      <c r="B19" s="7">
        <v>858638</v>
      </c>
      <c r="C19" s="7">
        <v>1321000</v>
      </c>
    </row>
    <row r="20" spans="1:3" x14ac:dyDescent="0.25">
      <c r="A20" s="6">
        <v>2008</v>
      </c>
      <c r="B20" s="7">
        <v>705005</v>
      </c>
      <c r="C20" s="10">
        <v>1000000</v>
      </c>
    </row>
    <row r="21" spans="1:3" x14ac:dyDescent="0.25">
      <c r="A21" s="6">
        <v>2009</v>
      </c>
      <c r="B21" s="7">
        <v>540865</v>
      </c>
      <c r="C21" s="7">
        <v>637000</v>
      </c>
    </row>
    <row r="22" spans="1:3" x14ac:dyDescent="0.25">
      <c r="A22" s="6">
        <v>2010</v>
      </c>
      <c r="B22" s="7">
        <v>447731</v>
      </c>
      <c r="C22" s="7">
        <v>575000</v>
      </c>
    </row>
    <row r="23" spans="1:3" x14ac:dyDescent="0.25">
      <c r="A23" s="6">
        <v>2011</v>
      </c>
      <c r="B23" s="7">
        <v>327577</v>
      </c>
      <c r="C23" s="7">
        <v>422000</v>
      </c>
    </row>
    <row r="24" spans="1:3" x14ac:dyDescent="0.25">
      <c r="A24" s="6">
        <v>2012</v>
      </c>
      <c r="B24" s="7">
        <v>356873</v>
      </c>
      <c r="C24" s="7">
        <v>475000</v>
      </c>
    </row>
    <row r="25" spans="1:3" x14ac:dyDescent="0.25">
      <c r="A25" s="6">
        <v>2013</v>
      </c>
      <c r="B25" s="7">
        <v>414397</v>
      </c>
      <c r="C25" s="7">
        <v>463000</v>
      </c>
    </row>
    <row r="26" spans="1:3" x14ac:dyDescent="0.25">
      <c r="A26" s="6">
        <v>2014</v>
      </c>
      <c r="B26" s="7">
        <v>479371</v>
      </c>
      <c r="C26" s="7">
        <v>430000</v>
      </c>
    </row>
    <row r="27" spans="1:3" x14ac:dyDescent="0.25">
      <c r="A27" s="6">
        <v>2015</v>
      </c>
      <c r="B27" s="7">
        <v>331333</v>
      </c>
      <c r="C27" s="7">
        <v>340000</v>
      </c>
    </row>
    <row r="28" spans="1:3" x14ac:dyDescent="0.25">
      <c r="A28" s="6">
        <v>2016</v>
      </c>
      <c r="B28" s="7">
        <v>408000</v>
      </c>
      <c r="C28" s="7">
        <v>420000</v>
      </c>
    </row>
    <row r="31" spans="1:3" x14ac:dyDescent="0.25">
      <c r="A31" s="17" t="s">
        <v>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workbookViewId="0"/>
  </sheetViews>
  <sheetFormatPr defaultColWidth="8.85546875" defaultRowHeight="15" x14ac:dyDescent="0.25"/>
  <cols>
    <col min="1" max="1" width="7.28515625" customWidth="1"/>
    <col min="2" max="2" width="12.42578125" bestFit="1" customWidth="1"/>
    <col min="3" max="3" width="26.5703125" customWidth="1"/>
    <col min="4" max="4" width="26.140625" customWidth="1"/>
  </cols>
  <sheetData>
    <row r="1" spans="1:4" x14ac:dyDescent="0.25">
      <c r="A1" s="23" t="s">
        <v>0</v>
      </c>
      <c r="B1" s="22" t="s">
        <v>1</v>
      </c>
      <c r="C1" s="22" t="s">
        <v>20</v>
      </c>
      <c r="D1" s="23" t="s">
        <v>7</v>
      </c>
    </row>
    <row r="2" spans="1:4" x14ac:dyDescent="0.25">
      <c r="A2" s="6">
        <v>1990</v>
      </c>
      <c r="B2" s="7">
        <v>25369</v>
      </c>
      <c r="C2" s="6">
        <v>37883</v>
      </c>
      <c r="D2" s="7">
        <f t="shared" ref="D2:D28" si="0">SUM(B2+C2)</f>
        <v>63252</v>
      </c>
    </row>
    <row r="3" spans="1:4" x14ac:dyDescent="0.25">
      <c r="A3" s="6">
        <v>1991</v>
      </c>
      <c r="B3" s="7">
        <v>28568</v>
      </c>
      <c r="C3" s="6">
        <v>35290</v>
      </c>
      <c r="D3" s="7">
        <f t="shared" si="0"/>
        <v>63858</v>
      </c>
    </row>
    <row r="4" spans="1:4" x14ac:dyDescent="0.25">
      <c r="A4" s="6">
        <v>1992</v>
      </c>
      <c r="B4" s="7">
        <v>33921</v>
      </c>
      <c r="C4" s="6">
        <v>42925</v>
      </c>
      <c r="D4" s="7">
        <f t="shared" si="0"/>
        <v>76846</v>
      </c>
    </row>
    <row r="5" spans="1:4" x14ac:dyDescent="0.25">
      <c r="A5" s="6">
        <v>1993</v>
      </c>
      <c r="B5" s="7">
        <v>34023</v>
      </c>
      <c r="C5" s="6">
        <v>44870</v>
      </c>
      <c r="D5" s="7">
        <f t="shared" si="0"/>
        <v>78893</v>
      </c>
    </row>
    <row r="6" spans="1:4" x14ac:dyDescent="0.25">
      <c r="A6" s="6">
        <v>1994</v>
      </c>
      <c r="B6" s="7">
        <v>34921</v>
      </c>
      <c r="C6" s="6">
        <v>38392</v>
      </c>
      <c r="D6" s="7">
        <f t="shared" si="0"/>
        <v>73313</v>
      </c>
    </row>
    <row r="7" spans="1:4" x14ac:dyDescent="0.25">
      <c r="A7" s="6">
        <v>1995</v>
      </c>
      <c r="B7" s="7">
        <v>35765</v>
      </c>
      <c r="C7" s="6">
        <v>41900</v>
      </c>
      <c r="D7" s="7">
        <f t="shared" si="0"/>
        <v>77665</v>
      </c>
    </row>
    <row r="8" spans="1:4" x14ac:dyDescent="0.25">
      <c r="A8" s="6">
        <v>1996</v>
      </c>
      <c r="B8" s="7">
        <v>41426</v>
      </c>
      <c r="C8" s="6">
        <v>55428</v>
      </c>
      <c r="D8" s="7">
        <f t="shared" si="0"/>
        <v>96854</v>
      </c>
    </row>
    <row r="9" spans="1:4" x14ac:dyDescent="0.25">
      <c r="A9" s="6">
        <v>1997</v>
      </c>
      <c r="B9" s="7">
        <v>58954</v>
      </c>
      <c r="C9" s="6">
        <v>54319</v>
      </c>
      <c r="D9" s="7">
        <f t="shared" si="0"/>
        <v>113273</v>
      </c>
    </row>
    <row r="10" spans="1:4" x14ac:dyDescent="0.25">
      <c r="A10" s="6">
        <v>1998</v>
      </c>
      <c r="B10" s="7">
        <v>64797</v>
      </c>
      <c r="C10" s="6">
        <v>61448</v>
      </c>
      <c r="D10" s="7">
        <f t="shared" si="0"/>
        <v>126245</v>
      </c>
    </row>
    <row r="11" spans="1:4" x14ac:dyDescent="0.25">
      <c r="A11" s="6">
        <v>1999</v>
      </c>
      <c r="B11" s="7">
        <v>65287</v>
      </c>
      <c r="C11" s="6">
        <v>60393</v>
      </c>
      <c r="D11" s="7">
        <f t="shared" si="0"/>
        <v>125680</v>
      </c>
    </row>
    <row r="12" spans="1:4" x14ac:dyDescent="0.25">
      <c r="A12" s="6">
        <v>2000</v>
      </c>
      <c r="B12" s="7">
        <v>65279</v>
      </c>
      <c r="C12" s="6">
        <v>72621</v>
      </c>
      <c r="D12" s="7">
        <f t="shared" si="0"/>
        <v>137900</v>
      </c>
    </row>
    <row r="13" spans="1:4" x14ac:dyDescent="0.25">
      <c r="A13" s="6">
        <v>2001</v>
      </c>
      <c r="B13" s="7">
        <v>71191</v>
      </c>
      <c r="C13" s="6">
        <v>176169</v>
      </c>
      <c r="D13" s="7">
        <f t="shared" si="0"/>
        <v>247360</v>
      </c>
    </row>
    <row r="14" spans="1:4" x14ac:dyDescent="0.25">
      <c r="A14" s="6">
        <v>2002</v>
      </c>
      <c r="B14" s="7">
        <v>80836</v>
      </c>
      <c r="C14" s="6">
        <v>114927</v>
      </c>
      <c r="D14" s="7">
        <f t="shared" si="0"/>
        <v>195763</v>
      </c>
    </row>
    <row r="15" spans="1:4" x14ac:dyDescent="0.25">
      <c r="A15" s="6">
        <v>2003</v>
      </c>
      <c r="B15" s="7">
        <v>101750</v>
      </c>
      <c r="C15" s="6">
        <v>119709</v>
      </c>
      <c r="D15" s="7">
        <f t="shared" si="0"/>
        <v>221459</v>
      </c>
    </row>
    <row r="16" spans="1:4" x14ac:dyDescent="0.25">
      <c r="A16" s="6">
        <v>2004</v>
      </c>
      <c r="B16" s="7">
        <v>107313</v>
      </c>
      <c r="C16" s="6">
        <v>84288</v>
      </c>
      <c r="D16" s="7">
        <f t="shared" si="0"/>
        <v>191601</v>
      </c>
    </row>
    <row r="17" spans="1:4" x14ac:dyDescent="0.25">
      <c r="A17" s="6">
        <v>2005</v>
      </c>
      <c r="B17" s="7">
        <v>108056</v>
      </c>
      <c r="C17" s="6">
        <v>79037</v>
      </c>
      <c r="D17" s="7">
        <f t="shared" si="0"/>
        <v>187093</v>
      </c>
    </row>
    <row r="18" spans="1:4" x14ac:dyDescent="0.25">
      <c r="A18" s="6">
        <v>2006</v>
      </c>
      <c r="B18" s="7">
        <v>113576</v>
      </c>
      <c r="C18" s="6">
        <v>64200</v>
      </c>
      <c r="D18" s="7">
        <f t="shared" si="0"/>
        <v>177776</v>
      </c>
    </row>
    <row r="19" spans="1:4" x14ac:dyDescent="0.25">
      <c r="A19" s="6">
        <v>2007</v>
      </c>
      <c r="B19" s="7">
        <v>175344</v>
      </c>
      <c r="C19" s="6">
        <v>94064</v>
      </c>
      <c r="D19" s="7">
        <f t="shared" si="0"/>
        <v>269408</v>
      </c>
    </row>
    <row r="20" spans="1:4" x14ac:dyDescent="0.25">
      <c r="A20" s="6">
        <v>2008</v>
      </c>
      <c r="B20" s="7">
        <v>150078</v>
      </c>
      <c r="C20" s="6">
        <v>100485</v>
      </c>
      <c r="D20" s="7">
        <f t="shared" si="0"/>
        <v>250563</v>
      </c>
    </row>
    <row r="21" spans="1:4" x14ac:dyDescent="0.25">
      <c r="A21" s="6">
        <v>2009</v>
      </c>
      <c r="B21" s="7">
        <v>164839</v>
      </c>
      <c r="C21" s="6">
        <v>104029</v>
      </c>
      <c r="D21" s="7">
        <f t="shared" si="0"/>
        <v>268868</v>
      </c>
    </row>
    <row r="22" spans="1:4" x14ac:dyDescent="0.25">
      <c r="A22" s="6">
        <v>2010</v>
      </c>
      <c r="B22" s="6">
        <v>185128</v>
      </c>
      <c r="C22" s="9">
        <v>88363</v>
      </c>
      <c r="D22" s="7">
        <f t="shared" si="0"/>
        <v>273491</v>
      </c>
    </row>
    <row r="23" spans="1:4" x14ac:dyDescent="0.25">
      <c r="A23" s="6">
        <v>2011</v>
      </c>
      <c r="B23" s="6">
        <v>181555</v>
      </c>
      <c r="C23" s="9">
        <v>90228.2</v>
      </c>
      <c r="D23" s="7">
        <f t="shared" si="0"/>
        <v>271783.2</v>
      </c>
    </row>
    <row r="24" spans="1:4" x14ac:dyDescent="0.25">
      <c r="A24" s="6">
        <v>2012</v>
      </c>
      <c r="B24" s="6">
        <v>148153</v>
      </c>
      <c r="C24" s="5">
        <v>247864</v>
      </c>
      <c r="D24" s="7">
        <f t="shared" si="0"/>
        <v>396017</v>
      </c>
    </row>
    <row r="25" spans="1:4" x14ac:dyDescent="0.25">
      <c r="A25" s="6">
        <v>2013</v>
      </c>
      <c r="B25" s="6">
        <v>110094</v>
      </c>
      <c r="C25" s="5">
        <v>523323</v>
      </c>
      <c r="D25" s="7">
        <f t="shared" si="0"/>
        <v>633417</v>
      </c>
    </row>
    <row r="26" spans="1:4" x14ac:dyDescent="0.25">
      <c r="A26" s="6">
        <v>2014</v>
      </c>
      <c r="B26" s="7">
        <v>102224</v>
      </c>
      <c r="C26" s="5">
        <v>181220</v>
      </c>
      <c r="D26" s="7">
        <f t="shared" si="0"/>
        <v>283444</v>
      </c>
    </row>
    <row r="27" spans="1:4" x14ac:dyDescent="0.25">
      <c r="A27" s="6">
        <v>2015</v>
      </c>
      <c r="B27" s="7">
        <v>69478</v>
      </c>
      <c r="C27" s="5">
        <v>114115</v>
      </c>
      <c r="D27" s="7">
        <f t="shared" si="0"/>
        <v>183593</v>
      </c>
    </row>
    <row r="28" spans="1:4" x14ac:dyDescent="0.25">
      <c r="A28" s="6">
        <v>2016</v>
      </c>
      <c r="B28" s="7">
        <v>65332</v>
      </c>
      <c r="C28" s="5">
        <v>167165</v>
      </c>
      <c r="D28" s="7">
        <f t="shared" si="0"/>
        <v>232497</v>
      </c>
    </row>
  </sheetData>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defaultColWidth="11.42578125" defaultRowHeight="15" x14ac:dyDescent="0.25"/>
  <cols>
    <col min="2" max="2" width="45" style="5" customWidth="1"/>
  </cols>
  <sheetData>
    <row r="1" spans="1:2" x14ac:dyDescent="0.25">
      <c r="A1" s="22" t="s">
        <v>0</v>
      </c>
      <c r="B1" s="23" t="s">
        <v>21</v>
      </c>
    </row>
    <row r="2" spans="1:2" x14ac:dyDescent="0.25">
      <c r="A2" s="6">
        <v>1990</v>
      </c>
      <c r="B2" s="10">
        <f>'Inputs &amp; Population Trajectory '!B16-'Inputs &amp; Population Trajectory '!B17+'Visa Overstayers'!C2+'Border Crossers'!C2-'Deportations &amp; Adjustments'!D2</f>
        <v>984868.61317851557</v>
      </c>
    </row>
    <row r="3" spans="1:2" x14ac:dyDescent="0.25">
      <c r="A3" s="6">
        <v>1991</v>
      </c>
      <c r="B3" s="10">
        <f>'Inputs &amp; Population Trajectory '!B17-'Inputs &amp; Population Trajectory '!B18+'Visa Overstayers'!C3+'Border Crossers'!C3-'Deportations &amp; Adjustments'!D3</f>
        <v>1055798.6824807546</v>
      </c>
    </row>
    <row r="4" spans="1:2" x14ac:dyDescent="0.25">
      <c r="A4" s="6">
        <v>1992</v>
      </c>
      <c r="B4" s="10">
        <f>'Inputs &amp; Population Trajectory '!B18-'Inputs &amp; Population Trajectory '!B19+'Visa Overstayers'!C4+'Border Crossers'!C4-'Deportations &amp; Adjustments'!D4</f>
        <v>1129528.4155798785</v>
      </c>
    </row>
    <row r="5" spans="1:2" x14ac:dyDescent="0.25">
      <c r="A5" s="6">
        <v>1993</v>
      </c>
      <c r="B5" s="10">
        <f>'Inputs &amp; Population Trajectory '!B19-'Inputs &amp; Population Trajectory '!B20+'Visa Overstayers'!C5+'Border Crossers'!C5-'Deportations &amp; Adjustments'!D5</f>
        <v>1211996.0462608035</v>
      </c>
    </row>
    <row r="6" spans="1:2" x14ac:dyDescent="0.25">
      <c r="A6" s="6">
        <v>1994</v>
      </c>
      <c r="B6" s="10">
        <f>'Inputs &amp; Population Trajectory '!B20-'Inputs &amp; Population Trajectory '!B21+'Visa Overstayers'!C6+'Border Crossers'!C6-'Deportations &amp; Adjustments'!D6</f>
        <v>1116254.0924889315</v>
      </c>
    </row>
    <row r="7" spans="1:2" x14ac:dyDescent="0.25">
      <c r="A7" s="6">
        <v>1995</v>
      </c>
      <c r="B7" s="10">
        <f>'Inputs &amp; Population Trajectory '!B21-'Inputs &amp; Population Trajectory '!B22+'Visa Overstayers'!C7+'Border Crossers'!C7-'Deportations &amp; Adjustments'!D7</f>
        <v>1352009.2342182538</v>
      </c>
    </row>
    <row r="8" spans="1:2" x14ac:dyDescent="0.25">
      <c r="A8" s="6">
        <v>1996</v>
      </c>
      <c r="B8" s="10">
        <f>'Inputs &amp; Population Trajectory '!B22-'Inputs &amp; Population Trajectory '!B23+'Visa Overstayers'!C8+'Border Crossers'!C8-'Deportations &amp; Adjustments'!D8</f>
        <v>1553625.5681377735</v>
      </c>
    </row>
    <row r="9" spans="1:2" x14ac:dyDescent="0.25">
      <c r="A9" s="6">
        <v>1997</v>
      </c>
      <c r="B9" s="10">
        <f>'Inputs &amp; Population Trajectory '!B23-'Inputs &amp; Population Trajectory '!B24+'Visa Overstayers'!C9+'Border Crossers'!C9-'Deportations &amp; Adjustments'!D9</f>
        <v>1515711.3946027595</v>
      </c>
    </row>
    <row r="10" spans="1:2" x14ac:dyDescent="0.25">
      <c r="A10" s="6">
        <v>1998</v>
      </c>
      <c r="B10" s="10">
        <f>'Inputs &amp; Population Trajectory '!B24-'Inputs &amp; Population Trajectory '!B25+'Visa Overstayers'!C10+'Border Crossers'!C10-'Deportations &amp; Adjustments'!D10</f>
        <v>1652360.1340956963</v>
      </c>
    </row>
    <row r="11" spans="1:2" x14ac:dyDescent="0.25">
      <c r="A11" s="6">
        <v>1999</v>
      </c>
      <c r="B11" s="10">
        <f>'Inputs &amp; Population Trajectory '!B25-'Inputs &amp; Population Trajectory '!B26+'Visa Overstayers'!C11+'Border Crossers'!C11-'Deportations &amp; Adjustments'!D11</f>
        <v>1713928.8446535307</v>
      </c>
    </row>
    <row r="12" spans="1:2" x14ac:dyDescent="0.25">
      <c r="A12" s="6">
        <v>2000</v>
      </c>
      <c r="B12" s="10">
        <f>'Inputs &amp; Population Trajectory '!B26-'Inputs &amp; Population Trajectory '!B27+'Visa Overstayers'!C12+'Border Crossers'!C12-'Deportations &amp; Adjustments'!D12</f>
        <v>1743649.8360447376</v>
      </c>
    </row>
    <row r="13" spans="1:2" x14ac:dyDescent="0.25">
      <c r="A13" s="6">
        <v>2001</v>
      </c>
      <c r="B13" s="10">
        <f>'Inputs &amp; Population Trajectory '!B27-'Inputs &amp; Population Trajectory '!B28+'Visa Overstayers'!C13+'Border Crossers'!C13-'Deportations &amp; Adjustments'!D13</f>
        <v>1518916.723560686</v>
      </c>
    </row>
    <row r="14" spans="1:2" x14ac:dyDescent="0.25">
      <c r="A14" s="6">
        <v>2002</v>
      </c>
      <c r="B14" s="10">
        <f>'Inputs &amp; Population Trajectory '!B28-'Inputs &amp; Population Trajectory '!B29+'Visa Overstayers'!C14+'Border Crossers'!C14-'Deportations &amp; Adjustments'!D14</f>
        <v>1292273.0838914351</v>
      </c>
    </row>
    <row r="15" spans="1:2" x14ac:dyDescent="0.25">
      <c r="A15" s="6">
        <v>2003</v>
      </c>
      <c r="B15" s="10">
        <f>'Inputs &amp; Population Trajectory '!B29-'Inputs &amp; Population Trajectory '!B30+'Visa Overstayers'!C15+'Border Crossers'!C15-'Deportations &amp; Adjustments'!D15</f>
        <v>1256156.6620600116</v>
      </c>
    </row>
    <row r="16" spans="1:2" x14ac:dyDescent="0.25">
      <c r="A16" s="6">
        <v>2004</v>
      </c>
      <c r="B16" s="10">
        <f>'Inputs &amp; Population Trajectory '!B30-'Inputs &amp; Population Trajectory '!B31+'Visa Overstayers'!C16+'Border Crossers'!C16-'Deportations &amp; Adjustments'!D16</f>
        <v>1401990.801846233</v>
      </c>
    </row>
    <row r="17" spans="1:2" x14ac:dyDescent="0.25">
      <c r="A17" s="6">
        <v>2005</v>
      </c>
      <c r="B17" s="10">
        <f>'Inputs &amp; Population Trajectory '!B31-'Inputs &amp; Population Trajectory '!B32+'Visa Overstayers'!C17+'Border Crossers'!C17-'Deportations &amp; Adjustments'!D17</f>
        <v>1472160.2143033519</v>
      </c>
    </row>
    <row r="18" spans="1:2" x14ac:dyDescent="0.25">
      <c r="A18" s="6">
        <v>2006</v>
      </c>
      <c r="B18" s="10">
        <f>'Inputs &amp; Population Trajectory '!B32-'Inputs &amp; Population Trajectory '!B33+'Visa Overstayers'!C18+'Border Crossers'!C18-'Deportations &amp; Adjustments'!D18</f>
        <v>1433460.3566061619</v>
      </c>
    </row>
    <row r="19" spans="1:2" x14ac:dyDescent="0.25">
      <c r="A19" s="6">
        <v>2007</v>
      </c>
      <c r="B19" s="10">
        <f>'Inputs &amp; Population Trajectory '!B33-'Inputs &amp; Population Trajectory '!B34+'Visa Overstayers'!C19+'Border Crossers'!C19-'Deportations &amp; Adjustments'!D19</f>
        <v>1268216.1893133256</v>
      </c>
    </row>
    <row r="20" spans="1:2" x14ac:dyDescent="0.25">
      <c r="A20" s="6">
        <v>2008</v>
      </c>
      <c r="B20" s="10">
        <f>'Inputs &amp; Population Trajectory '!B34-'Inputs &amp; Population Trajectory '!B35+'Visa Overstayers'!C20+'Border Crossers'!C20-'Deportations &amp; Adjustments'!D20</f>
        <v>1131234.9262602013</v>
      </c>
    </row>
    <row r="21" spans="1:2" x14ac:dyDescent="0.25">
      <c r="A21" s="6">
        <v>2009</v>
      </c>
      <c r="B21" s="10">
        <f>'Inputs &amp; Population Trajectory '!B35-'Inputs &amp; Population Trajectory '!B36+'Visa Overstayers'!C21+'Border Crossers'!C21-'Deportations &amp; Adjustments'!D21</f>
        <v>938571.25892297877</v>
      </c>
    </row>
    <row r="22" spans="1:2" x14ac:dyDescent="0.25">
      <c r="A22" s="6">
        <v>2010</v>
      </c>
      <c r="B22" s="10">
        <f>'Inputs &amp; Population Trajectory '!B36-'Inputs &amp; Population Trajectory '!B37+'Visa Overstayers'!C22+'Border Crossers'!C22-'Deportations &amp; Adjustments'!D22</f>
        <v>890396.79196925927</v>
      </c>
    </row>
    <row r="23" spans="1:2" x14ac:dyDescent="0.25">
      <c r="A23" s="6">
        <v>2011</v>
      </c>
      <c r="B23" s="10">
        <f>'Inputs &amp; Population Trajectory '!B37-'Inputs &amp; Population Trajectory '!B38+'Visa Overstayers'!C23+'Border Crossers'!C23-'Deportations &amp; Adjustments'!D23</f>
        <v>833998.37437701318</v>
      </c>
    </row>
    <row r="24" spans="1:2" x14ac:dyDescent="0.25">
      <c r="A24" s="6">
        <v>2012</v>
      </c>
      <c r="B24" s="10">
        <f>'Inputs &amp; Population Trajectory '!B38-'Inputs &amp; Population Trajectory '!B39+'Visa Overstayers'!C24+'Border Crossers'!C24-'Deportations &amp; Adjustments'!D24</f>
        <v>870675.14557899465</v>
      </c>
    </row>
    <row r="25" spans="1:2" x14ac:dyDescent="0.25">
      <c r="A25" s="6">
        <v>2013</v>
      </c>
      <c r="B25" s="10">
        <f>'Inputs &amp; Population Trajectory '!B39-'Inputs &amp; Population Trajectory '!B40+'Visa Overstayers'!C25+'Border Crossers'!C25-'Deportations &amp; Adjustments'!D25</f>
        <v>861991.84330320638</v>
      </c>
    </row>
    <row r="26" spans="1:2" x14ac:dyDescent="0.25">
      <c r="A26" s="6">
        <v>2014</v>
      </c>
      <c r="B26" s="10">
        <f>'Inputs &amp; Population Trajectory '!B40-'Inputs &amp; Population Trajectory '!B41+'Visa Overstayers'!C26+'Border Crossers'!C26-'Deportations &amp; Adjustments'!D26</f>
        <v>842251.28329783818</v>
      </c>
    </row>
    <row r="27" spans="1:2" x14ac:dyDescent="0.25">
      <c r="A27" s="6">
        <v>2015</v>
      </c>
      <c r="B27" s="10">
        <f>'Inputs &amp; Population Trajectory '!B41-'Inputs &amp; Population Trajectory '!B42+'Visa Overstayers'!C27+'Border Crossers'!C27-'Deportations &amp; Adjustments'!D27</f>
        <v>822448.50502285408</v>
      </c>
    </row>
    <row r="28" spans="1:2" x14ac:dyDescent="0.25">
      <c r="A28" s="6">
        <v>2016</v>
      </c>
      <c r="B28" s="10">
        <f>'Inputs &amp; Population Trajectory '!B42-'Inputs &amp; Population Trajectory '!B43+'Visa Overstayers'!C28+'Border Crossers'!C28-'Deportations &amp; Adjustments'!D28</f>
        <v>829731.81679133535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8"/>
  <sheetViews>
    <sheetView workbookViewId="0"/>
  </sheetViews>
  <sheetFormatPr defaultColWidth="12.140625" defaultRowHeight="15" x14ac:dyDescent="0.25"/>
  <cols>
    <col min="1" max="1" width="16.7109375" style="1" customWidth="1"/>
    <col min="2" max="2" width="6.28515625" style="1" customWidth="1"/>
    <col min="3" max="8" width="9.140625" style="2" bestFit="1" customWidth="1"/>
    <col min="9" max="29" width="10.140625" style="2" bestFit="1" customWidth="1"/>
    <col min="30" max="16384" width="12.140625" style="1"/>
  </cols>
  <sheetData>
    <row r="1" spans="1:30" x14ac:dyDescent="0.25">
      <c r="B1" s="5"/>
      <c r="C1" s="24">
        <v>1991</v>
      </c>
      <c r="D1" s="24">
        <v>1992</v>
      </c>
      <c r="E1" s="24">
        <v>1993</v>
      </c>
      <c r="F1" s="24">
        <v>1994</v>
      </c>
      <c r="G1" s="24">
        <v>1995</v>
      </c>
      <c r="H1" s="24">
        <v>1996</v>
      </c>
      <c r="I1" s="24">
        <v>1997</v>
      </c>
      <c r="J1" s="24">
        <v>1998</v>
      </c>
      <c r="K1" s="24">
        <v>1999</v>
      </c>
      <c r="L1" s="24">
        <v>2000</v>
      </c>
      <c r="M1" s="24">
        <v>2001</v>
      </c>
      <c r="N1" s="24">
        <v>2002</v>
      </c>
      <c r="O1" s="24">
        <v>2003</v>
      </c>
      <c r="P1" s="24">
        <v>2004</v>
      </c>
      <c r="Q1" s="24">
        <v>2005</v>
      </c>
      <c r="R1" s="24">
        <v>2006</v>
      </c>
      <c r="S1" s="24">
        <v>2007</v>
      </c>
      <c r="T1" s="24">
        <v>2008</v>
      </c>
      <c r="U1" s="24">
        <v>2009</v>
      </c>
      <c r="V1" s="24">
        <v>2010</v>
      </c>
      <c r="W1" s="24">
        <v>2011</v>
      </c>
      <c r="X1" s="24">
        <v>2012</v>
      </c>
      <c r="Y1" s="24">
        <v>2013</v>
      </c>
      <c r="Z1" s="24">
        <v>2014</v>
      </c>
      <c r="AA1" s="24">
        <v>2015</v>
      </c>
      <c r="AB1" s="24">
        <v>2016</v>
      </c>
      <c r="AC1" s="24">
        <v>2017</v>
      </c>
    </row>
    <row r="2" spans="1:30" x14ac:dyDescent="0.25">
      <c r="A2" s="25" t="s">
        <v>13</v>
      </c>
      <c r="B2" s="4"/>
      <c r="C2" s="1"/>
      <c r="D2" s="1"/>
      <c r="E2" s="1"/>
      <c r="F2" s="1"/>
      <c r="G2" s="1"/>
      <c r="H2" s="1"/>
      <c r="I2" s="1"/>
      <c r="J2" s="1"/>
      <c r="K2" s="1"/>
      <c r="L2" s="1"/>
      <c r="M2" s="1"/>
      <c r="N2" s="1"/>
      <c r="O2" s="1"/>
      <c r="P2" s="1"/>
      <c r="Q2" s="1"/>
      <c r="R2" s="1"/>
      <c r="S2" s="1"/>
      <c r="T2" s="1"/>
      <c r="U2" s="1"/>
      <c r="V2" s="1"/>
      <c r="W2" s="1"/>
      <c r="X2" s="1"/>
      <c r="Y2" s="1"/>
      <c r="Z2" s="1"/>
      <c r="AA2" s="1"/>
      <c r="AB2" s="1"/>
      <c r="AC2" s="1"/>
    </row>
    <row r="3" spans="1:30" x14ac:dyDescent="0.25">
      <c r="A3" s="25"/>
      <c r="B3" s="4"/>
      <c r="C3" s="1"/>
      <c r="D3" s="1"/>
      <c r="E3" s="1"/>
      <c r="F3" s="1"/>
      <c r="G3" s="1"/>
      <c r="H3" s="1"/>
      <c r="I3" s="1"/>
      <c r="J3" s="1"/>
      <c r="K3" s="1"/>
      <c r="L3" s="1"/>
      <c r="M3" s="1"/>
      <c r="N3" s="1"/>
      <c r="O3" s="1"/>
      <c r="P3" s="1"/>
      <c r="Q3" s="1"/>
      <c r="R3" s="1"/>
      <c r="S3" s="1"/>
      <c r="T3" s="1"/>
      <c r="U3" s="1"/>
      <c r="V3" s="1"/>
      <c r="W3" s="1"/>
      <c r="X3" s="1"/>
      <c r="Y3" s="1"/>
      <c r="Z3" s="1"/>
      <c r="AA3" s="1"/>
      <c r="AB3" s="1"/>
      <c r="AC3" s="1"/>
    </row>
    <row r="4" spans="1:30" x14ac:dyDescent="0.25">
      <c r="A4" s="22" t="s">
        <v>4</v>
      </c>
      <c r="B4" s="6"/>
      <c r="C4" s="2">
        <f>'Inputs &amp; Population Trajectory '!B3*(1-'Inputs &amp; Population Trajectory '!$B7-'Inputs &amp; Population Trajectory '!$B$9)</f>
        <v>3335500</v>
      </c>
      <c r="D4" s="2">
        <f>C4*(1-'Inputs &amp; Population Trajectory '!$B7-'Inputs &amp; Population Trajectory '!$B$9)</f>
        <v>3178731.5</v>
      </c>
      <c r="E4" s="2">
        <f>D4*(1-'Inputs &amp; Population Trajectory '!$B7-'Inputs &amp; Population Trajectory '!$B$9)</f>
        <v>3029331.1195</v>
      </c>
      <c r="F4" s="2">
        <f>E4*(1-'Inputs &amp; Population Trajectory '!$B7-'Inputs &amp; Population Trajectory '!$B$9)</f>
        <v>2886952.5568835</v>
      </c>
      <c r="G4" s="2">
        <f>F4*(1-'Inputs &amp; Population Trajectory '!$B7-'Inputs &amp; Population Trajectory '!$B$9)</f>
        <v>2751265.7867099755</v>
      </c>
      <c r="H4" s="2">
        <f>G4*(1-'Inputs &amp; Population Trajectory '!$B7-'Inputs &amp; Population Trajectory '!$B$9)</f>
        <v>2621956.2947346065</v>
      </c>
      <c r="I4" s="2">
        <f>H4*(1-'Inputs &amp; Population Trajectory '!$B7-'Inputs &amp; Population Trajectory '!$B$9)</f>
        <v>2498724.3488820801</v>
      </c>
      <c r="J4" s="2">
        <f>I4*(1-'Inputs &amp; Population Trajectory '!$B7-'Inputs &amp; Population Trajectory '!$B$9)</f>
        <v>2381284.3044846221</v>
      </c>
      <c r="K4" s="2">
        <f>J4*(1-'Inputs &amp; Population Trajectory '!$B7-'Inputs &amp; Population Trajectory '!$B$9)</f>
        <v>2269363.9421738447</v>
      </c>
      <c r="L4" s="2">
        <f>K4*(1-'Inputs &amp; Population Trajectory '!$B7-'Inputs &amp; Population Trajectory '!$B$9)</f>
        <v>2162703.836891674</v>
      </c>
      <c r="M4" s="18">
        <f>L4*(1-'Inputs &amp; Population Trajectory '!$B$8-'Inputs &amp; Population Trajectory '!$B$9)</f>
        <v>2125937.8716645157</v>
      </c>
      <c r="N4" s="18">
        <f>M4*(1-'Inputs &amp; Population Trajectory '!$B$8-'Inputs &amp; Population Trajectory '!$B$9)</f>
        <v>2089796.9278462189</v>
      </c>
      <c r="O4" s="18">
        <f>N4*(1-'Inputs &amp; Population Trajectory '!$B$8-'Inputs &amp; Population Trajectory '!$B$9)</f>
        <v>2054270.3800728333</v>
      </c>
      <c r="P4" s="18">
        <f>O4*(1-'Inputs &amp; Population Trajectory '!$B$8-'Inputs &amp; Population Trajectory '!$B$9)</f>
        <v>2019347.7836115952</v>
      </c>
      <c r="Q4" s="18">
        <f>P4*(1-'Inputs &amp; Population Trajectory '!$B$8-'Inputs &amp; Population Trajectory '!$B$9)</f>
        <v>1985018.8712901981</v>
      </c>
      <c r="R4" s="18">
        <f>Q4*(1-'Inputs &amp; Population Trajectory '!$B$8-'Inputs &amp; Population Trajectory '!$B$9)</f>
        <v>1951273.5504782647</v>
      </c>
      <c r="S4" s="18">
        <f>R4*(1-'Inputs &amp; Population Trajectory '!$B$8-'Inputs &amp; Population Trajectory '!$B$9)</f>
        <v>1918101.9001201342</v>
      </c>
      <c r="T4" s="18">
        <f>S4*(1-'Inputs &amp; Population Trajectory '!$B$8-'Inputs &amp; Population Trajectory '!$B$9)</f>
        <v>1885494.1678180918</v>
      </c>
      <c r="U4" s="18">
        <f>T4*(1-'Inputs &amp; Population Trajectory '!$B$8-'Inputs &amp; Population Trajectory '!$B$9)</f>
        <v>1853440.7669651841</v>
      </c>
      <c r="V4" s="18">
        <f>U4*(1-'Inputs &amp; Population Trajectory '!$B$8-'Inputs &amp; Population Trajectory '!$B$9)</f>
        <v>1821932.2739267759</v>
      </c>
      <c r="W4" s="18">
        <f>V4*(1-'Inputs &amp; Population Trajectory '!$B$8-'Inputs &amp; Population Trajectory '!$B$9)</f>
        <v>1790959.4252700207</v>
      </c>
      <c r="X4" s="18">
        <f>W4*(1-'Inputs &amp; Population Trajectory '!$B$8-'Inputs &amp; Population Trajectory '!$B$9)</f>
        <v>1760513.1150404303</v>
      </c>
      <c r="Y4" s="18">
        <f>X4*(1-'Inputs &amp; Population Trajectory '!$B$8-'Inputs &amp; Population Trajectory '!$B$9)</f>
        <v>1730584.3920847429</v>
      </c>
      <c r="Z4" s="18">
        <f>Y4*(1-'Inputs &amp; Population Trajectory '!$B$8-'Inputs &amp; Population Trajectory '!$B$9)</f>
        <v>1701164.4574193023</v>
      </c>
      <c r="AA4" s="18">
        <f>Z4*(1-'Inputs &amp; Population Trajectory '!$B$8-'Inputs &amp; Population Trajectory '!$B$9)</f>
        <v>1672244.6616431742</v>
      </c>
      <c r="AB4" s="18">
        <f>AA4*(1-'Inputs &amp; Population Trajectory '!$B$8-'Inputs &amp; Population Trajectory '!$B$9)</f>
        <v>1643816.5023952404</v>
      </c>
      <c r="AC4" s="18">
        <f>AB4*(1-'Inputs &amp; Population Trajectory '!$B$8-'Inputs &amp; Population Trajectory '!$B$9)</f>
        <v>1615871.6218545213</v>
      </c>
      <c r="AD4" s="3"/>
    </row>
    <row r="5" spans="1:30" x14ac:dyDescent="0.25">
      <c r="A5" s="22">
        <v>1990</v>
      </c>
      <c r="B5" s="6"/>
      <c r="C5" s="2">
        <f>('Visa Overstayers'!C2+'Border Crossers'!C2)*(1-'Inputs &amp; Population Trajectory '!$B$6)-'Deportations &amp; Adjustments'!D2</f>
        <v>1167300.9197677742</v>
      </c>
      <c r="D5" s="2">
        <f>C5*(1-'Inputs &amp; Population Trajectory '!$B7-'Inputs &amp; Population Trajectory '!$B$9)</f>
        <v>1112437.7765386887</v>
      </c>
      <c r="E5" s="2">
        <f>D5*(1-'Inputs &amp; Population Trajectory '!$B7-'Inputs &amp; Population Trajectory '!$B$9)</f>
        <v>1060153.2010413702</v>
      </c>
      <c r="F5" s="2">
        <f>E5*(1-'Inputs &amp; Population Trajectory '!$B7-'Inputs &amp; Population Trajectory '!$B$9)</f>
        <v>1010326.0005924257</v>
      </c>
      <c r="G5" s="2">
        <f>F5*(1-'Inputs &amp; Population Trajectory '!$B7-'Inputs &amp; Population Trajectory '!$B$9)</f>
        <v>962840.67856458167</v>
      </c>
      <c r="H5" s="2">
        <f>G5*(1-'Inputs &amp; Population Trajectory '!$B7-'Inputs &amp; Population Trajectory '!$B$9)</f>
        <v>917587.1666720463</v>
      </c>
      <c r="I5" s="2">
        <f>H5*(1-'Inputs &amp; Population Trajectory '!$B7-'Inputs &amp; Population Trajectory '!$B$9)</f>
        <v>874460.56983846007</v>
      </c>
      <c r="J5" s="2">
        <f>I5*(1-'Inputs &amp; Population Trajectory '!$B7-'Inputs &amp; Population Trajectory '!$B$9)</f>
        <v>833360.92305605242</v>
      </c>
      <c r="K5" s="2">
        <f>J5*(1-'Inputs &amp; Population Trajectory '!$B7-'Inputs &amp; Population Trajectory '!$B$9)</f>
        <v>794192.95967241796</v>
      </c>
      <c r="L5" s="2">
        <f>K5*(1-'Inputs &amp; Population Trajectory '!$B7-'Inputs &amp; Population Trajectory '!$B$9)</f>
        <v>756865.89056781423</v>
      </c>
      <c r="M5" s="18">
        <f>L5*(1-'Inputs &amp; Population Trajectory '!$B$8-'Inputs &amp; Population Trajectory '!$B$9)</f>
        <v>743999.17042816139</v>
      </c>
      <c r="N5" s="18">
        <f>M5*(1-'Inputs &amp; Population Trajectory '!$B$8-'Inputs &amp; Population Trajectory '!$B$9)</f>
        <v>731351.18453088263</v>
      </c>
      <c r="O5" s="18">
        <f>N5*(1-'Inputs &amp; Population Trajectory '!$B$8-'Inputs &amp; Population Trajectory '!$B$9)</f>
        <v>718918.21439385763</v>
      </c>
      <c r="P5" s="18">
        <f>O5*(1-'Inputs &amp; Population Trajectory '!$B$8-'Inputs &amp; Population Trajectory '!$B$9)</f>
        <v>706696.6047491621</v>
      </c>
      <c r="Q5" s="18">
        <f>P5*(1-'Inputs &amp; Population Trajectory '!$B$8-'Inputs &amp; Population Trajectory '!$B$9)</f>
        <v>694682.76246842637</v>
      </c>
      <c r="R5" s="18">
        <f>Q5*(1-'Inputs &amp; Population Trajectory '!$B$8-'Inputs &amp; Population Trajectory '!$B$9)</f>
        <v>682873.15550646314</v>
      </c>
      <c r="S5" s="18">
        <f>R5*(1-'Inputs &amp; Population Trajectory '!$B$8-'Inputs &amp; Population Trajectory '!$B$9)</f>
        <v>671264.31186285324</v>
      </c>
      <c r="T5" s="18">
        <f>S5*(1-'Inputs &amp; Population Trajectory '!$B$8-'Inputs &amp; Population Trajectory '!$B$9)</f>
        <v>659852.81856118469</v>
      </c>
      <c r="U5" s="18">
        <f>T5*(1-'Inputs &amp; Population Trajectory '!$B$8-'Inputs &amp; Population Trajectory '!$B$9)</f>
        <v>648635.32064564456</v>
      </c>
      <c r="V5" s="18">
        <f>U5*(1-'Inputs &amp; Population Trajectory '!$B$8-'Inputs &amp; Population Trajectory '!$B$9)</f>
        <v>637608.52019466856</v>
      </c>
      <c r="W5" s="18">
        <f>V5*(1-'Inputs &amp; Population Trajectory '!$B$8-'Inputs &amp; Population Trajectory '!$B$9)</f>
        <v>626769.17535135918</v>
      </c>
      <c r="X5" s="18">
        <f>W5*(1-'Inputs &amp; Population Trajectory '!$B$8-'Inputs &amp; Population Trajectory '!$B$9)</f>
        <v>616114.0993703861</v>
      </c>
      <c r="Y5" s="18">
        <f>X5*(1-'Inputs &amp; Population Trajectory '!$B$8-'Inputs &amp; Population Trajectory '!$B$9)</f>
        <v>605640.15968108957</v>
      </c>
      <c r="Z5" s="18">
        <f>Y5*(1-'Inputs &amp; Population Trajectory '!$B$8-'Inputs &amp; Population Trajectory '!$B$9)</f>
        <v>595344.27696651104</v>
      </c>
      <c r="AA5" s="18">
        <f>Z5*(1-'Inputs &amp; Population Trajectory '!$B$8-'Inputs &amp; Population Trajectory '!$B$9)</f>
        <v>585223.42425808031</v>
      </c>
      <c r="AB5" s="18">
        <f>AA5*(1-'Inputs &amp; Population Trajectory '!$B$8-'Inputs &amp; Population Trajectory '!$B$9)</f>
        <v>575274.62604569294</v>
      </c>
      <c r="AC5" s="18">
        <f>AB5*(1-'Inputs &amp; Population Trajectory '!$B$8-'Inputs &amp; Population Trajectory '!$B$9)</f>
        <v>565494.95740291616</v>
      </c>
      <c r="AD5" s="3"/>
    </row>
    <row r="6" spans="1:30" x14ac:dyDescent="0.25">
      <c r="A6" s="22">
        <v>1991</v>
      </c>
      <c r="B6" s="6"/>
      <c r="D6" s="2">
        <f>('Visa Overstayers'!C3+'Border Crossers'!C3)*(1-'Inputs &amp; Population Trajectory '!$B$6)-'Deportations &amp; Adjustments'!D3</f>
        <v>1202392.5588775033</v>
      </c>
      <c r="E6" s="2">
        <f>D6*(1-'Inputs &amp; Population Trajectory '!$B7-'Inputs &amp; Population Trajectory '!$B$9)</f>
        <v>1145880.1086102605</v>
      </c>
      <c r="F6" s="2">
        <f>E6*(1-'Inputs &amp; Population Trajectory '!$B7-'Inputs &amp; Population Trajectory '!$B$9)</f>
        <v>1092023.7435055783</v>
      </c>
      <c r="G6" s="2">
        <f>F6*(1-'Inputs &amp; Population Trajectory '!$B7-'Inputs &amp; Population Trajectory '!$B$9)</f>
        <v>1040698.627560816</v>
      </c>
      <c r="H6" s="2">
        <f>G6*(1-'Inputs &amp; Population Trajectory '!$B7-'Inputs &amp; Population Trajectory '!$B$9)</f>
        <v>991785.79206545756</v>
      </c>
      <c r="I6" s="2">
        <f>H6*(1-'Inputs &amp; Population Trajectory '!$B7-'Inputs &amp; Population Trajectory '!$B$9)</f>
        <v>945171.85983838106</v>
      </c>
      <c r="J6" s="2">
        <f>I6*(1-'Inputs &amp; Population Trajectory '!$B7-'Inputs &amp; Population Trajectory '!$B$9)</f>
        <v>900748.78242597706</v>
      </c>
      <c r="K6" s="2">
        <f>J6*(1-'Inputs &amp; Population Trajectory '!$B7-'Inputs &amp; Population Trajectory '!$B$9)</f>
        <v>858413.58965195611</v>
      </c>
      <c r="L6" s="2">
        <f>K6*(1-'Inputs &amp; Population Trajectory '!$B7-'Inputs &amp; Population Trajectory '!$B$9)</f>
        <v>818068.15093831415</v>
      </c>
      <c r="M6" s="18">
        <f>L6*(1-'Inputs &amp; Population Trajectory '!$B7-'Inputs &amp; Population Trajectory '!$B$9)</f>
        <v>779618.94784421334</v>
      </c>
      <c r="N6" s="18">
        <f>M6*(1-'Inputs &amp; Population Trajectory '!$B$8-'Inputs &amp; Population Trajectory '!$B$9)</f>
        <v>766365.42573086172</v>
      </c>
      <c r="O6" s="18">
        <f>N6*(1-'Inputs &amp; Population Trajectory '!$B$8-'Inputs &amp; Population Trajectory '!$B$9)</f>
        <v>753337.21349343704</v>
      </c>
      <c r="P6" s="18">
        <f>O6*(1-'Inputs &amp; Population Trajectory '!$B$8-'Inputs &amp; Population Trajectory '!$B$9)</f>
        <v>740530.48086404859</v>
      </c>
      <c r="Q6" s="18">
        <f>P6*(1-'Inputs &amp; Population Trajectory '!$B$8-'Inputs &amp; Population Trajectory '!$B$9)</f>
        <v>727941.46268935979</v>
      </c>
      <c r="R6" s="18">
        <f>Q6*(1-'Inputs &amp; Population Trajectory '!$B$8-'Inputs &amp; Population Trajectory '!$B$9)</f>
        <v>715566.45782364067</v>
      </c>
      <c r="S6" s="18">
        <f>R6*(1-'Inputs &amp; Population Trajectory '!$B$8-'Inputs &amp; Population Trajectory '!$B$9)</f>
        <v>703401.82804063882</v>
      </c>
      <c r="T6" s="18">
        <f>S6*(1-'Inputs &amp; Population Trajectory '!$B$8-'Inputs &amp; Population Trajectory '!$B$9)</f>
        <v>691443.99696394789</v>
      </c>
      <c r="U6" s="18">
        <f>T6*(1-'Inputs &amp; Population Trajectory '!$B$8-'Inputs &amp; Population Trajectory '!$B$9)</f>
        <v>679689.44901556079</v>
      </c>
      <c r="V6" s="18">
        <f>U6*(1-'Inputs &amp; Population Trajectory '!$B$8-'Inputs &amp; Population Trajectory '!$B$9)</f>
        <v>668134.72838229628</v>
      </c>
      <c r="W6" s="18">
        <f>V6*(1-'Inputs &amp; Population Trajectory '!$B$8-'Inputs &amp; Population Trajectory '!$B$9)</f>
        <v>656776.43799979729</v>
      </c>
      <c r="X6" s="18">
        <f>W6*(1-'Inputs &amp; Population Trajectory '!$B$8-'Inputs &amp; Population Trajectory '!$B$9)</f>
        <v>645611.23855380074</v>
      </c>
      <c r="Y6" s="18">
        <f>X6*(1-'Inputs &amp; Population Trajectory '!$B$8-'Inputs &amp; Population Trajectory '!$B$9)</f>
        <v>634635.84749838617</v>
      </c>
      <c r="Z6" s="18">
        <f>Y6*(1-'Inputs &amp; Population Trajectory '!$B$8-'Inputs &amp; Population Trajectory '!$B$9)</f>
        <v>623847.03809091356</v>
      </c>
      <c r="AA6" s="18">
        <f>Z6*(1-'Inputs &amp; Population Trajectory '!$B$8-'Inputs &amp; Population Trajectory '!$B$9)</f>
        <v>613241.63844336802</v>
      </c>
      <c r="AB6" s="18">
        <f>AA6*(1-'Inputs &amp; Population Trajectory '!$B$8-'Inputs &amp; Population Trajectory '!$B$9)</f>
        <v>602816.53058983071</v>
      </c>
      <c r="AC6" s="18">
        <f>AB6*(1-'Inputs &amp; Population Trajectory '!$B$8-'Inputs &amp; Population Trajectory '!$B$9)</f>
        <v>592568.64956980362</v>
      </c>
      <c r="AD6" s="3"/>
    </row>
    <row r="7" spans="1:30" x14ac:dyDescent="0.25">
      <c r="A7" s="22">
        <v>1992</v>
      </c>
      <c r="B7" s="6"/>
      <c r="E7" s="2">
        <f>('Visa Overstayers'!C4+'Border Crossers'!C4)*(1-'Inputs &amp; Population Trajectory '!$B$6)-'Deportations &amp; Adjustments'!D4</f>
        <v>1230150.5139729762</v>
      </c>
      <c r="F7" s="2">
        <f>E7*(1-'Inputs &amp; Population Trajectory '!$B7-'Inputs &amp; Population Trajectory '!$B$9)</f>
        <v>1172333.4398162463</v>
      </c>
      <c r="G7" s="2">
        <f>F7*(1-'Inputs &amp; Population Trajectory '!$B7-'Inputs &amp; Population Trajectory '!$B$9)</f>
        <v>1117233.7681448827</v>
      </c>
      <c r="H7" s="2">
        <f>G7*(1-'Inputs &amp; Population Trajectory '!$B7-'Inputs &amp; Population Trajectory '!$B$9)</f>
        <v>1064723.7810420732</v>
      </c>
      <c r="I7" s="2">
        <f>H7*(1-'Inputs &amp; Population Trajectory '!$B7-'Inputs &amp; Population Trajectory '!$B$9)</f>
        <v>1014681.7633330957</v>
      </c>
      <c r="J7" s="2">
        <f>I7*(1-'Inputs &amp; Population Trajectory '!$B7-'Inputs &amp; Population Trajectory '!$B$9)</f>
        <v>966991.72045644012</v>
      </c>
      <c r="K7" s="2">
        <f>J7*(1-'Inputs &amp; Population Trajectory '!$B7-'Inputs &amp; Population Trajectory '!$B$9)</f>
        <v>921543.10959498736</v>
      </c>
      <c r="L7" s="2">
        <f>K7*(1-'Inputs &amp; Population Trajectory '!$B7-'Inputs &amp; Population Trajectory '!$B$9)</f>
        <v>878230.58344402292</v>
      </c>
      <c r="M7" s="18">
        <f>L7*(1-'Inputs &amp; Population Trajectory '!$B7-'Inputs &amp; Population Trajectory '!$B$9)</f>
        <v>836953.74602215376</v>
      </c>
      <c r="N7" s="18">
        <f>M7*(1-'Inputs &amp; Population Trajectory '!$B7-'Inputs &amp; Population Trajectory '!$B$9)</f>
        <v>797616.91995911254</v>
      </c>
      <c r="O7" s="18">
        <f>N7*(1-'Inputs &amp; Population Trajectory '!$B$8-'Inputs &amp; Population Trajectory '!$B$9)</f>
        <v>784057.43231980759</v>
      </c>
      <c r="P7" s="18">
        <f>O7*(1-'Inputs &amp; Population Trajectory '!$B$8-'Inputs &amp; Population Trajectory '!$B$9)</f>
        <v>770728.45597037079</v>
      </c>
      <c r="Q7" s="18">
        <f>P7*(1-'Inputs &amp; Population Trajectory '!$B$8-'Inputs &amp; Population Trajectory '!$B$9)</f>
        <v>757626.07221887447</v>
      </c>
      <c r="R7" s="18">
        <f>Q7*(1-'Inputs &amp; Population Trajectory '!$B$8-'Inputs &amp; Population Trajectory '!$B$9)</f>
        <v>744746.4289911536</v>
      </c>
      <c r="S7" s="18">
        <f>R7*(1-'Inputs &amp; Population Trajectory '!$B$8-'Inputs &amp; Population Trajectory '!$B$9)</f>
        <v>732085.73969830398</v>
      </c>
      <c r="T7" s="18">
        <f>S7*(1-'Inputs &amp; Population Trajectory '!$B$8-'Inputs &amp; Population Trajectory '!$B$9)</f>
        <v>719640.28212343284</v>
      </c>
      <c r="U7" s="18">
        <f>T7*(1-'Inputs &amp; Population Trajectory '!$B$8-'Inputs &amp; Population Trajectory '!$B$9)</f>
        <v>707406.3973273345</v>
      </c>
      <c r="V7" s="18">
        <f>U7*(1-'Inputs &amp; Population Trajectory '!$B$8-'Inputs &amp; Population Trajectory '!$B$9)</f>
        <v>695380.4885727698</v>
      </c>
      <c r="W7" s="18">
        <f>V7*(1-'Inputs &amp; Population Trajectory '!$B$8-'Inputs &amp; Population Trajectory '!$B$9)</f>
        <v>683559.02026703267</v>
      </c>
      <c r="X7" s="18">
        <f>W7*(1-'Inputs &amp; Population Trajectory '!$B$8-'Inputs &amp; Population Trajectory '!$B$9)</f>
        <v>671938.51692249312</v>
      </c>
      <c r="Y7" s="18">
        <f>X7*(1-'Inputs &amp; Population Trajectory '!$B$8-'Inputs &amp; Population Trajectory '!$B$9)</f>
        <v>660515.56213481072</v>
      </c>
      <c r="Z7" s="18">
        <f>Y7*(1-'Inputs &amp; Population Trajectory '!$B$8-'Inputs &amp; Population Trajectory '!$B$9)</f>
        <v>649286.79757851898</v>
      </c>
      <c r="AA7" s="18">
        <f>Z7*(1-'Inputs &amp; Population Trajectory '!$B$8-'Inputs &amp; Population Trajectory '!$B$9)</f>
        <v>638248.92201968411</v>
      </c>
      <c r="AB7" s="18">
        <f>AA7*(1-'Inputs &amp; Population Trajectory '!$B$8-'Inputs &amp; Population Trajectory '!$B$9)</f>
        <v>627398.69034534949</v>
      </c>
      <c r="AC7" s="18">
        <f>AB7*(1-'Inputs &amp; Population Trajectory '!$B$8-'Inputs &amp; Population Trajectory '!$B$9)</f>
        <v>616732.91260947858</v>
      </c>
      <c r="AD7" s="3"/>
    </row>
    <row r="8" spans="1:30" x14ac:dyDescent="0.25">
      <c r="A8" s="22">
        <v>1993</v>
      </c>
      <c r="B8" s="6"/>
      <c r="F8" s="2">
        <f>('Visa Overstayers'!C5+'Border Crossers'!C5)*(1-'Inputs &amp; Population Trajectory '!$B$6)-'Deportations &amp; Adjustments'!D5</f>
        <v>1283282.2659009197</v>
      </c>
      <c r="G8" s="2">
        <f>F8*(1-'Inputs &amp; Population Trajectory '!$B7-'Inputs &amp; Population Trajectory '!$B$9)</f>
        <v>1222967.9994035764</v>
      </c>
      <c r="H8" s="2">
        <f>G8*(1-'Inputs &amp; Population Trajectory '!$B7-'Inputs &amp; Population Trajectory '!$B$9)</f>
        <v>1165488.5034316082</v>
      </c>
      <c r="I8" s="2">
        <f>H8*(1-'Inputs &amp; Population Trajectory '!$B7-'Inputs &amp; Population Trajectory '!$B$9)</f>
        <v>1110710.5437703226</v>
      </c>
      <c r="J8" s="2">
        <f>I8*(1-'Inputs &amp; Population Trajectory '!$B7-'Inputs &amp; Population Trajectory '!$B$9)</f>
        <v>1058507.1482131174</v>
      </c>
      <c r="K8" s="2">
        <f>J8*(1-'Inputs &amp; Population Trajectory '!$B7-'Inputs &amp; Population Trajectory '!$B$9)</f>
        <v>1008757.3122471009</v>
      </c>
      <c r="L8" s="2">
        <f>K8*(1-'Inputs &amp; Population Trajectory '!$B7-'Inputs &amp; Population Trajectory '!$B$9)</f>
        <v>961345.71857148712</v>
      </c>
      <c r="M8" s="18">
        <f>L8*(1-'Inputs &amp; Population Trajectory '!$B7-'Inputs &amp; Population Trajectory '!$B$9)</f>
        <v>916162.46979862719</v>
      </c>
      <c r="N8" s="18">
        <f>M8*(1-'Inputs &amp; Population Trajectory '!$B7-'Inputs &amp; Population Trajectory '!$B$9)</f>
        <v>873102.83371809172</v>
      </c>
      <c r="O8" s="18">
        <f>N8*(1-'Inputs &amp; Population Trajectory '!$B7-'Inputs &amp; Population Trajectory '!$B$9)</f>
        <v>832067.00053334131</v>
      </c>
      <c r="P8" s="18">
        <f>O8*(1-'Inputs &amp; Population Trajectory '!$B$8-'Inputs &amp; Population Trajectory '!$B$9)</f>
        <v>817921.86152427446</v>
      </c>
      <c r="Q8" s="18">
        <f>P8*(1-'Inputs &amp; Population Trajectory '!$B$8-'Inputs &amp; Population Trajectory '!$B$9)</f>
        <v>804017.18987836177</v>
      </c>
      <c r="R8" s="18">
        <f>Q8*(1-'Inputs &amp; Population Trajectory '!$B$8-'Inputs &amp; Population Trajectory '!$B$9)</f>
        <v>790348.89765042963</v>
      </c>
      <c r="S8" s="18">
        <f>R8*(1-'Inputs &amp; Population Trajectory '!$B$8-'Inputs &amp; Population Trajectory '!$B$9)</f>
        <v>776912.96639037237</v>
      </c>
      <c r="T8" s="18">
        <f>S8*(1-'Inputs &amp; Population Trajectory '!$B$8-'Inputs &amp; Population Trajectory '!$B$9)</f>
        <v>763705.44596173603</v>
      </c>
      <c r="U8" s="18">
        <f>T8*(1-'Inputs &amp; Population Trajectory '!$B$8-'Inputs &amp; Population Trajectory '!$B$9)</f>
        <v>750722.45338038646</v>
      </c>
      <c r="V8" s="18">
        <f>U8*(1-'Inputs &amp; Population Trajectory '!$B$8-'Inputs &amp; Population Trajectory '!$B$9)</f>
        <v>737960.17167291988</v>
      </c>
      <c r="W8" s="18">
        <f>V8*(1-'Inputs &amp; Population Trajectory '!$B$8-'Inputs &amp; Population Trajectory '!$B$9)</f>
        <v>725414.84875448025</v>
      </c>
      <c r="X8" s="18">
        <f>W8*(1-'Inputs &amp; Population Trajectory '!$B$8-'Inputs &amp; Population Trajectory '!$B$9)</f>
        <v>713082.79632565402</v>
      </c>
      <c r="Y8" s="18">
        <f>X8*(1-'Inputs &amp; Population Trajectory '!$B$8-'Inputs &amp; Population Trajectory '!$B$9)</f>
        <v>700960.38878811791</v>
      </c>
      <c r="Z8" s="18">
        <f>Y8*(1-'Inputs &amp; Population Trajectory '!$B$8-'Inputs &amp; Population Trajectory '!$B$9)</f>
        <v>689044.06217871991</v>
      </c>
      <c r="AA8" s="18">
        <f>Z8*(1-'Inputs &amp; Population Trajectory '!$B$8-'Inputs &amp; Population Trajectory '!$B$9)</f>
        <v>677330.31312168168</v>
      </c>
      <c r="AB8" s="18">
        <f>AA8*(1-'Inputs &amp; Population Trajectory '!$B$8-'Inputs &amp; Population Trajectory '!$B$9)</f>
        <v>665815.69779861311</v>
      </c>
      <c r="AC8" s="18">
        <f>AB8*(1-'Inputs &amp; Population Trajectory '!$B$8-'Inputs &amp; Population Trajectory '!$B$9)</f>
        <v>654496.83093603665</v>
      </c>
      <c r="AD8" s="3"/>
    </row>
    <row r="9" spans="1:30" x14ac:dyDescent="0.25">
      <c r="A9" s="22">
        <v>1994</v>
      </c>
      <c r="B9" s="6"/>
      <c r="G9" s="2">
        <f>('Visa Overstayers'!C6+'Border Crossers'!C6)*(1-'Inputs &amp; Population Trajectory '!$B$6)-'Deportations &amp; Adjustments'!D6</f>
        <v>1076201.4192611401</v>
      </c>
      <c r="H9" s="2">
        <f>G9*(1-'Inputs &amp; Population Trajectory '!$B7-'Inputs &amp; Population Trajectory '!$B$9)</f>
        <v>1025619.9525558664</v>
      </c>
      <c r="I9" s="2">
        <f>H9*(1-'Inputs &amp; Population Trajectory '!$B7-'Inputs &amp; Population Trajectory '!$B$9)</f>
        <v>977415.81478574069</v>
      </c>
      <c r="J9" s="2">
        <f>I9*(1-'Inputs &amp; Population Trajectory '!$B7-'Inputs &amp; Population Trajectory '!$B$9)</f>
        <v>931477.27149081079</v>
      </c>
      <c r="K9" s="2">
        <f>J9*(1-'Inputs &amp; Population Trajectory '!$B7-'Inputs &amp; Population Trajectory '!$B$9)</f>
        <v>887697.83973074262</v>
      </c>
      <c r="L9" s="2">
        <f>K9*(1-'Inputs &amp; Population Trajectory '!$B7-'Inputs &amp; Population Trajectory '!$B$9)</f>
        <v>845976.04126339767</v>
      </c>
      <c r="M9" s="18">
        <f>L9*(1-'Inputs &amp; Population Trajectory '!$B7-'Inputs &amp; Population Trajectory '!$B$9)</f>
        <v>806215.16732401797</v>
      </c>
      <c r="N9" s="18">
        <f>M9*(1-'Inputs &amp; Population Trajectory '!$B7-'Inputs &amp; Population Trajectory '!$B$9)</f>
        <v>768323.05445978907</v>
      </c>
      <c r="O9" s="18">
        <f>N9*(1-'Inputs &amp; Population Trajectory '!$B7-'Inputs &amp; Population Trajectory '!$B$9)</f>
        <v>732211.87090017891</v>
      </c>
      <c r="P9" s="18">
        <f>O9*(1-'Inputs &amp; Population Trajectory '!$B7-'Inputs &amp; Population Trajectory '!$B$9)</f>
        <v>697797.91296787048</v>
      </c>
      <c r="Q9" s="18">
        <f>P9*(1-'Inputs &amp; Population Trajectory '!$B$8-'Inputs &amp; Population Trajectory '!$B$9)</f>
        <v>685935.34844741668</v>
      </c>
      <c r="R9" s="18">
        <f>Q9*(1-'Inputs &amp; Population Trajectory '!$B$8-'Inputs &amp; Population Trajectory '!$B$9)</f>
        <v>674274.44752381055</v>
      </c>
      <c r="S9" s="18">
        <f>R9*(1-'Inputs &amp; Population Trajectory '!$B$8-'Inputs &amp; Population Trajectory '!$B$9)</f>
        <v>662811.78191590577</v>
      </c>
      <c r="T9" s="18">
        <f>S9*(1-'Inputs &amp; Population Trajectory '!$B$8-'Inputs &amp; Population Trajectory '!$B$9)</f>
        <v>651543.98162333539</v>
      </c>
      <c r="U9" s="18">
        <f>T9*(1-'Inputs &amp; Population Trajectory '!$B$8-'Inputs &amp; Population Trajectory '!$B$9)</f>
        <v>640467.73393573868</v>
      </c>
      <c r="V9" s="18">
        <f>U9*(1-'Inputs &amp; Population Trajectory '!$B$8-'Inputs &amp; Population Trajectory '!$B$9)</f>
        <v>629579.78245883109</v>
      </c>
      <c r="W9" s="18">
        <f>V9*(1-'Inputs &amp; Population Trajectory '!$B$8-'Inputs &amp; Population Trajectory '!$B$9)</f>
        <v>618876.92615703098</v>
      </c>
      <c r="X9" s="18">
        <f>W9*(1-'Inputs &amp; Population Trajectory '!$B$8-'Inputs &amp; Population Trajectory '!$B$9)</f>
        <v>608356.01841236139</v>
      </c>
      <c r="Y9" s="18">
        <f>X9*(1-'Inputs &amp; Population Trajectory '!$B$8-'Inputs &amp; Population Trajectory '!$B$9)</f>
        <v>598013.96609935118</v>
      </c>
      <c r="Z9" s="18">
        <f>Y9*(1-'Inputs &amp; Population Trajectory '!$B$8-'Inputs &amp; Population Trajectory '!$B$9)</f>
        <v>587847.72867566219</v>
      </c>
      <c r="AA9" s="18">
        <f>Z9*(1-'Inputs &amp; Population Trajectory '!$B$8-'Inputs &amp; Population Trajectory '!$B$9)</f>
        <v>577854.31728817592</v>
      </c>
      <c r="AB9" s="18">
        <f>AA9*(1-'Inputs &amp; Population Trajectory '!$B$8-'Inputs &amp; Population Trajectory '!$B$9)</f>
        <v>568030.79389427695</v>
      </c>
      <c r="AC9" s="18">
        <f>AB9*(1-'Inputs &amp; Population Trajectory '!$B$8-'Inputs &amp; Population Trajectory '!$B$9)</f>
        <v>558374.2703980743</v>
      </c>
      <c r="AD9" s="3"/>
    </row>
    <row r="10" spans="1:30" x14ac:dyDescent="0.25">
      <c r="A10" s="22">
        <v>1995</v>
      </c>
      <c r="B10" s="6"/>
      <c r="H10" s="2">
        <f>('Visa Overstayers'!C7+'Border Crossers'!C7)*(1-'Inputs &amp; Population Trajectory '!$B$6)-'Deportations &amp; Adjustments'!D7</f>
        <v>1374278.667612409</v>
      </c>
      <c r="I10" s="2">
        <f>H10*(1-'Inputs &amp; Population Trajectory '!$B7-'Inputs &amp; Population Trajectory '!$B$9)</f>
        <v>1309687.5702346256</v>
      </c>
      <c r="J10" s="2">
        <f>I10*(1-'Inputs &amp; Population Trajectory '!$B7-'Inputs &amp; Population Trajectory '!$B$9)</f>
        <v>1248132.2544335981</v>
      </c>
      <c r="K10" s="2">
        <f>J10*(1-'Inputs &amp; Population Trajectory '!$B7-'Inputs &amp; Population Trajectory '!$B$9)</f>
        <v>1189470.0384752189</v>
      </c>
      <c r="L10" s="2">
        <f>K10*(1-'Inputs &amp; Population Trajectory '!$B7-'Inputs &amp; Population Trajectory '!$B$9)</f>
        <v>1133564.9466668835</v>
      </c>
      <c r="M10" s="18">
        <f>L10*(1-'Inputs &amp; Population Trajectory '!$B7-'Inputs &amp; Population Trajectory '!$B$9)</f>
        <v>1080287.3941735399</v>
      </c>
      <c r="N10" s="18">
        <f>M10*(1-'Inputs &amp; Population Trajectory '!$B7-'Inputs &amp; Population Trajectory '!$B$9)</f>
        <v>1029513.8866473836</v>
      </c>
      <c r="O10" s="18">
        <f>N10*(1-'Inputs &amp; Population Trajectory '!$B7-'Inputs &amp; Population Trajectory '!$B$9)</f>
        <v>981126.73397495644</v>
      </c>
      <c r="P10" s="18">
        <f>O10*(1-'Inputs &amp; Population Trajectory '!$B7-'Inputs &amp; Population Trajectory '!$B$9)</f>
        <v>935013.77747813344</v>
      </c>
      <c r="Q10" s="18">
        <f>P10*(1-'Inputs &amp; Population Trajectory '!$B7-'Inputs &amp; Population Trajectory '!$B$9)</f>
        <v>891068.12993666111</v>
      </c>
      <c r="R10" s="18">
        <f>Q10*(1-'Inputs &amp; Population Trajectory '!$B$8-'Inputs &amp; Population Trajectory '!$B$9)</f>
        <v>875919.97172773781</v>
      </c>
      <c r="S10" s="18">
        <f>R10*(1-'Inputs &amp; Population Trajectory '!$B$8-'Inputs &amp; Population Trajectory '!$B$9)</f>
        <v>861029.33220836625</v>
      </c>
      <c r="T10" s="18">
        <f>S10*(1-'Inputs &amp; Population Trajectory '!$B$8-'Inputs &amp; Population Trajectory '!$B$9)</f>
        <v>846391.83356082404</v>
      </c>
      <c r="U10" s="18">
        <f>T10*(1-'Inputs &amp; Population Trajectory '!$B$8-'Inputs &amp; Population Trajectory '!$B$9)</f>
        <v>832003.17239029007</v>
      </c>
      <c r="V10" s="18">
        <f>U10*(1-'Inputs &amp; Population Trajectory '!$B$8-'Inputs &amp; Population Trajectory '!$B$9)</f>
        <v>817859.11845965509</v>
      </c>
      <c r="W10" s="18">
        <f>V10*(1-'Inputs &amp; Population Trajectory '!$B$8-'Inputs &amp; Population Trajectory '!$B$9)</f>
        <v>803955.51344584092</v>
      </c>
      <c r="X10" s="18">
        <f>W10*(1-'Inputs &amp; Population Trajectory '!$B$8-'Inputs &amp; Population Trajectory '!$B$9)</f>
        <v>790288.26971726166</v>
      </c>
      <c r="Y10" s="18">
        <f>X10*(1-'Inputs &amp; Population Trajectory '!$B$8-'Inputs &amp; Population Trajectory '!$B$9)</f>
        <v>776853.36913206824</v>
      </c>
      <c r="Z10" s="18">
        <f>Y10*(1-'Inputs &amp; Population Trajectory '!$B$8-'Inputs &amp; Population Trajectory '!$B$9)</f>
        <v>763646.86185682309</v>
      </c>
      <c r="AA10" s="18">
        <f>Z10*(1-'Inputs &amp; Population Trajectory '!$B$8-'Inputs &amp; Population Trajectory '!$B$9)</f>
        <v>750664.86520525708</v>
      </c>
      <c r="AB10" s="18">
        <f>AA10*(1-'Inputs &amp; Population Trajectory '!$B$8-'Inputs &amp; Population Trajectory '!$B$9)</f>
        <v>737903.56249676773</v>
      </c>
      <c r="AC10" s="18">
        <f>AB10*(1-'Inputs &amp; Population Trajectory '!$B$8-'Inputs &amp; Population Trajectory '!$B$9)</f>
        <v>725359.20193432271</v>
      </c>
      <c r="AD10" s="3"/>
    </row>
    <row r="11" spans="1:30" x14ac:dyDescent="0.25">
      <c r="A11" s="22">
        <v>1996</v>
      </c>
      <c r="B11" s="6"/>
      <c r="I11" s="2">
        <f>('Visa Overstayers'!C8+'Border Crossers'!C8)*(1-'Inputs &amp; Population Trajectory '!$B$6)-'Deportations &amp; Adjustments'!D8</f>
        <v>1587702.8210596167</v>
      </c>
      <c r="J11" s="2">
        <f>I11*(1-'Inputs &amp; Population Trajectory '!$B7-'Inputs &amp; Population Trajectory '!$B$9)</f>
        <v>1513080.7884698147</v>
      </c>
      <c r="K11" s="2">
        <f>J11*(1-'Inputs &amp; Population Trajectory '!$B7-'Inputs &amp; Population Trajectory '!$B$9)</f>
        <v>1441965.9914117334</v>
      </c>
      <c r="L11" s="2">
        <f>K11*(1-'Inputs &amp; Population Trajectory '!$B7-'Inputs &amp; Population Trajectory '!$B$9)</f>
        <v>1374193.5898153819</v>
      </c>
      <c r="M11" s="18">
        <f>L11*(1-'Inputs &amp; Population Trajectory '!$B7-'Inputs &amp; Population Trajectory '!$B$9)</f>
        <v>1309606.4910940588</v>
      </c>
      <c r="N11" s="18">
        <f>M11*(1-'Inputs &amp; Population Trajectory '!$B7-'Inputs &amp; Population Trajectory '!$B$9)</f>
        <v>1248054.9860126381</v>
      </c>
      <c r="O11" s="18">
        <f>N11*(1-'Inputs &amp; Population Trajectory '!$B7-'Inputs &amp; Population Trajectory '!$B$9)</f>
        <v>1189396.4016700441</v>
      </c>
      <c r="P11" s="18">
        <f>O11*(1-'Inputs &amp; Population Trajectory '!$B7-'Inputs &amp; Population Trajectory '!$B$9)</f>
        <v>1133494.770791552</v>
      </c>
      <c r="Q11" s="18">
        <f>P11*(1-'Inputs &amp; Population Trajectory '!$B7-'Inputs &amp; Population Trajectory '!$B$9)</f>
        <v>1080220.5165643489</v>
      </c>
      <c r="R11" s="18">
        <f>Q11*(1-'Inputs &amp; Population Trajectory '!$B7-'Inputs &amp; Population Trajectory '!$B$9)</f>
        <v>1029450.1522858245</v>
      </c>
      <c r="S11" s="18">
        <f>R11*(1-'Inputs &amp; Population Trajectory '!$B$8-'Inputs &amp; Population Trajectory '!$B$9)</f>
        <v>1011949.4996969654</v>
      </c>
      <c r="T11" s="18">
        <f>S11*(1-'Inputs &amp; Population Trajectory '!$B$8-'Inputs &amp; Population Trajectory '!$B$9)</f>
        <v>994746.35820211703</v>
      </c>
      <c r="U11" s="18">
        <f>T11*(1-'Inputs &amp; Population Trajectory '!$B$8-'Inputs &amp; Population Trajectory '!$B$9)</f>
        <v>977835.67011268099</v>
      </c>
      <c r="V11" s="18">
        <f>U11*(1-'Inputs &amp; Population Trajectory '!$B$8-'Inputs &amp; Population Trajectory '!$B$9)</f>
        <v>961212.46372076543</v>
      </c>
      <c r="W11" s="18">
        <f>V11*(1-'Inputs &amp; Population Trajectory '!$B$8-'Inputs &amp; Population Trajectory '!$B$9)</f>
        <v>944871.85183751245</v>
      </c>
      <c r="X11" s="18">
        <f>W11*(1-'Inputs &amp; Population Trajectory '!$B$8-'Inputs &amp; Population Trajectory '!$B$9)</f>
        <v>928809.03035627468</v>
      </c>
      <c r="Y11" s="18">
        <f>X11*(1-'Inputs &amp; Population Trajectory '!$B$8-'Inputs &amp; Population Trajectory '!$B$9)</f>
        <v>913019.27684021799</v>
      </c>
      <c r="Z11" s="18">
        <f>Y11*(1-'Inputs &amp; Population Trajectory '!$B$8-'Inputs &amp; Population Trajectory '!$B$9)</f>
        <v>897497.94913393422</v>
      </c>
      <c r="AA11" s="18">
        <f>Z11*(1-'Inputs &amp; Population Trajectory '!$B$8-'Inputs &amp; Population Trajectory '!$B$9)</f>
        <v>882240.48399865732</v>
      </c>
      <c r="AB11" s="18">
        <f>AA11*(1-'Inputs &amp; Population Trajectory '!$B$8-'Inputs &amp; Population Trajectory '!$B$9)</f>
        <v>867242.39577068016</v>
      </c>
      <c r="AC11" s="18">
        <f>AB11*(1-'Inputs &amp; Population Trajectory '!$B$8-'Inputs &amp; Population Trajectory '!$B$9)</f>
        <v>852499.27504257858</v>
      </c>
      <c r="AD11" s="3"/>
    </row>
    <row r="12" spans="1:30" x14ac:dyDescent="0.25">
      <c r="A12" s="22">
        <v>1997</v>
      </c>
      <c r="B12" s="6"/>
      <c r="J12" s="2">
        <f>('Visa Overstayers'!C9+'Border Crossers'!C9)*(1-'Inputs &amp; Population Trajectory '!$B$6)-'Deportations &amp; Adjustments'!D9</f>
        <v>1432835.9438363055</v>
      </c>
      <c r="K12" s="2">
        <f>J12*(1-'Inputs &amp; Population Trajectory '!$B7-'Inputs &amp; Population Trajectory '!$B$9)</f>
        <v>1365492.6544759991</v>
      </c>
      <c r="L12" s="2">
        <f>K12*(1-'Inputs &amp; Population Trajectory '!$B7-'Inputs &amp; Population Trajectory '!$B$9)</f>
        <v>1301314.4997156269</v>
      </c>
      <c r="M12" s="18">
        <f>L12*(1-'Inputs &amp; Population Trajectory '!$B7-'Inputs &amp; Population Trajectory '!$B$9)</f>
        <v>1240152.7182289923</v>
      </c>
      <c r="N12" s="18">
        <f>M12*(1-'Inputs &amp; Population Trajectory '!$B7-'Inputs &amp; Population Trajectory '!$B$9)</f>
        <v>1181865.5404722297</v>
      </c>
      <c r="O12" s="18">
        <f>N12*(1-'Inputs &amp; Population Trajectory '!$B7-'Inputs &amp; Population Trajectory '!$B$9)</f>
        <v>1126317.8600700349</v>
      </c>
      <c r="P12" s="18">
        <f>O12*(1-'Inputs &amp; Population Trajectory '!$B7-'Inputs &amp; Population Trajectory '!$B$9)</f>
        <v>1073380.9206467432</v>
      </c>
      <c r="Q12" s="18">
        <f>P12*(1-'Inputs &amp; Population Trajectory '!$B7-'Inputs &amp; Population Trajectory '!$B$9)</f>
        <v>1022932.0173763462</v>
      </c>
      <c r="R12" s="18">
        <f>Q12*(1-'Inputs &amp; Population Trajectory '!$B7-'Inputs &amp; Population Trajectory '!$B$9)</f>
        <v>974854.21255965787</v>
      </c>
      <c r="S12" s="18">
        <f>R12*(1-'Inputs &amp; Population Trajectory '!$B7-'Inputs &amp; Population Trajectory '!$B$9)</f>
        <v>929036.06456935394</v>
      </c>
      <c r="T12" s="18">
        <f>S12*(1-'Inputs &amp; Population Trajectory '!$B$8-'Inputs &amp; Population Trajectory '!$B$9)</f>
        <v>913242.45147167495</v>
      </c>
      <c r="U12" s="18">
        <f>T12*(1-'Inputs &amp; Population Trajectory '!$B$8-'Inputs &amp; Population Trajectory '!$B$9)</f>
        <v>897717.3297966565</v>
      </c>
      <c r="V12" s="18">
        <f>U12*(1-'Inputs &amp; Population Trajectory '!$B$8-'Inputs &amp; Population Trajectory '!$B$9)</f>
        <v>882456.13519011333</v>
      </c>
      <c r="W12" s="18">
        <f>V12*(1-'Inputs &amp; Population Trajectory '!$B$8-'Inputs &amp; Population Trajectory '!$B$9)</f>
        <v>867454.38089188142</v>
      </c>
      <c r="X12" s="18">
        <f>W12*(1-'Inputs &amp; Population Trajectory '!$B$8-'Inputs &amp; Population Trajectory '!$B$9)</f>
        <v>852707.65641671943</v>
      </c>
      <c r="Y12" s="18">
        <f>X12*(1-'Inputs &amp; Population Trajectory '!$B$8-'Inputs &amp; Population Trajectory '!$B$9)</f>
        <v>838211.62625763519</v>
      </c>
      <c r="Z12" s="18">
        <f>Y12*(1-'Inputs &amp; Population Trajectory '!$B$8-'Inputs &amp; Population Trajectory '!$B$9)</f>
        <v>823962.02861125534</v>
      </c>
      <c r="AA12" s="18">
        <f>Z12*(1-'Inputs &amp; Population Trajectory '!$B$8-'Inputs &amp; Population Trajectory '!$B$9)</f>
        <v>809954.67412486405</v>
      </c>
      <c r="AB12" s="18">
        <f>AA12*(1-'Inputs &amp; Population Trajectory '!$B$8-'Inputs &amp; Population Trajectory '!$B$9)</f>
        <v>796185.4446647414</v>
      </c>
      <c r="AC12" s="18">
        <f>AB12*(1-'Inputs &amp; Population Trajectory '!$B$8-'Inputs &amp; Population Trajectory '!$B$9)</f>
        <v>782650.29210544075</v>
      </c>
      <c r="AD12" s="3"/>
    </row>
    <row r="13" spans="1:30" x14ac:dyDescent="0.25">
      <c r="A13" s="22">
        <v>1998</v>
      </c>
      <c r="B13" s="6"/>
      <c r="K13" s="2">
        <f>('Visa Overstayers'!C10+'Border Crossers'!C10)*(1-'Inputs &amp; Population Trajectory '!$B$6)-'Deportations &amp; Adjustments'!D10</f>
        <v>1558012.6519944414</v>
      </c>
      <c r="L13" s="2">
        <f>K13*(1-'Inputs &amp; Population Trajectory '!$B7-'Inputs &amp; Population Trajectory '!$B$9)</f>
        <v>1484786.0573507026</v>
      </c>
      <c r="M13" s="18">
        <f>L13*(1-'Inputs &amp; Population Trajectory '!$B7-'Inputs &amp; Population Trajectory '!$B$9)</f>
        <v>1415001.1126552194</v>
      </c>
      <c r="N13" s="18">
        <f>M13*(1-'Inputs &amp; Population Trajectory '!$B7-'Inputs &amp; Population Trajectory '!$B$9)</f>
        <v>1348496.060360424</v>
      </c>
      <c r="O13" s="18">
        <f>N13*(1-'Inputs &amp; Population Trajectory '!$B7-'Inputs &amp; Population Trajectory '!$B$9)</f>
        <v>1285116.745523484</v>
      </c>
      <c r="P13" s="18">
        <f>O13*(1-'Inputs &amp; Population Trajectory '!$B7-'Inputs &amp; Population Trajectory '!$B$9)</f>
        <v>1224716.2584838802</v>
      </c>
      <c r="Q13" s="18">
        <f>P13*(1-'Inputs &amp; Population Trajectory '!$B7-'Inputs &amp; Population Trajectory '!$B$9)</f>
        <v>1167154.5943351379</v>
      </c>
      <c r="R13" s="18">
        <f>Q13*(1-'Inputs &amp; Population Trajectory '!$B7-'Inputs &amp; Population Trajectory '!$B$9)</f>
        <v>1112298.3284013863</v>
      </c>
      <c r="S13" s="18">
        <f>R13*(1-'Inputs &amp; Population Trajectory '!$B7-'Inputs &amp; Population Trajectory '!$B$9)</f>
        <v>1060020.3069665211</v>
      </c>
      <c r="T13" s="18">
        <f>S13*(1-'Inputs &amp; Population Trajectory '!$B7-'Inputs &amp; Population Trajectory '!$B$9)</f>
        <v>1010199.3525390945</v>
      </c>
      <c r="U13" s="18">
        <f>T13*(1-'Inputs &amp; Population Trajectory '!$B$8-'Inputs &amp; Population Trajectory '!$B$9)</f>
        <v>993025.96354592987</v>
      </c>
      <c r="V13" s="18">
        <f>U13*(1-'Inputs &amp; Population Trajectory '!$B$8-'Inputs &amp; Population Trajectory '!$B$9)</f>
        <v>976144.5221656491</v>
      </c>
      <c r="W13" s="18">
        <f>V13*(1-'Inputs &amp; Population Trajectory '!$B$8-'Inputs &amp; Population Trajectory '!$B$9)</f>
        <v>959550.06528883311</v>
      </c>
      <c r="X13" s="18">
        <f>W13*(1-'Inputs &amp; Population Trajectory '!$B$8-'Inputs &amp; Population Trajectory '!$B$9)</f>
        <v>943237.71417892294</v>
      </c>
      <c r="Y13" s="18">
        <f>X13*(1-'Inputs &amp; Population Trajectory '!$B$8-'Inputs &amp; Population Trajectory '!$B$9)</f>
        <v>927202.67303788126</v>
      </c>
      <c r="Z13" s="18">
        <f>Y13*(1-'Inputs &amp; Population Trajectory '!$B$8-'Inputs &amp; Population Trajectory '!$B$9)</f>
        <v>911440.22759623732</v>
      </c>
      <c r="AA13" s="18">
        <f>Z13*(1-'Inputs &amp; Population Trajectory '!$B$8-'Inputs &amp; Population Trajectory '!$B$9)</f>
        <v>895945.74372710125</v>
      </c>
      <c r="AB13" s="18">
        <f>AA13*(1-'Inputs &amp; Population Trajectory '!$B$8-'Inputs &amp; Population Trajectory '!$B$9)</f>
        <v>880714.66608374054</v>
      </c>
      <c r="AC13" s="18">
        <f>AB13*(1-'Inputs &amp; Population Trajectory '!$B$8-'Inputs &amp; Population Trajectory '!$B$9)</f>
        <v>865742.51676031691</v>
      </c>
      <c r="AD13" s="3"/>
    </row>
    <row r="14" spans="1:30" x14ac:dyDescent="0.25">
      <c r="A14" s="22">
        <v>1999</v>
      </c>
      <c r="B14" s="6"/>
      <c r="L14" s="2">
        <f>('Visa Overstayers'!C11+'Border Crossers'!C11)*(1-'Inputs &amp; Population Trajectory '!$B$6)-'Deportations &amp; Adjustments'!D11</f>
        <v>1578422.1056755867</v>
      </c>
      <c r="M14" s="18">
        <f>L14*(1-'Inputs &amp; Population Trajectory '!$B7-'Inputs &amp; Population Trajectory '!$B$9)</f>
        <v>1504236.2667088341</v>
      </c>
      <c r="N14" s="18">
        <f>M14*(1-'Inputs &amp; Population Trajectory '!$B7-'Inputs &amp; Population Trajectory '!$B$9)</f>
        <v>1433537.1621735189</v>
      </c>
      <c r="O14" s="18">
        <f>N14*(1-'Inputs &amp; Population Trajectory '!$B7-'Inputs &amp; Population Trajectory '!$B$9)</f>
        <v>1366160.9155513635</v>
      </c>
      <c r="P14" s="18">
        <f>O14*(1-'Inputs &amp; Population Trajectory '!$B7-'Inputs &amp; Population Trajectory '!$B$9)</f>
        <v>1301951.3525204493</v>
      </c>
      <c r="Q14" s="18">
        <f>P14*(1-'Inputs &amp; Population Trajectory '!$B7-'Inputs &amp; Population Trajectory '!$B$9)</f>
        <v>1240759.6389519882</v>
      </c>
      <c r="R14" s="18">
        <f>Q14*(1-'Inputs &amp; Population Trajectory '!$B7-'Inputs &amp; Population Trajectory '!$B$9)</f>
        <v>1182443.9359212448</v>
      </c>
      <c r="S14" s="18">
        <f>R14*(1-'Inputs &amp; Population Trajectory '!$B7-'Inputs &amp; Population Trajectory '!$B$9)</f>
        <v>1126869.0709329462</v>
      </c>
      <c r="T14" s="18">
        <f>S14*(1-'Inputs &amp; Population Trajectory '!$B7-'Inputs &amp; Population Trajectory '!$B$9)</f>
        <v>1073906.2245990976</v>
      </c>
      <c r="U14" s="18">
        <f>T14*(1-'Inputs &amp; Population Trajectory '!$B7-'Inputs &amp; Population Trajectory '!$B$9)</f>
        <v>1023432.63204294</v>
      </c>
      <c r="V14" s="18">
        <f>U14*(1-'Inputs &amp; Population Trajectory '!$B$8-'Inputs &amp; Population Trajectory '!$B$9)</f>
        <v>1006034.27729821</v>
      </c>
      <c r="W14" s="18">
        <f>V14*(1-'Inputs &amp; Population Trajectory '!$B$8-'Inputs &amp; Population Trajectory '!$B$9)</f>
        <v>988931.69458414032</v>
      </c>
      <c r="X14" s="18">
        <f>W14*(1-'Inputs &amp; Population Trajectory '!$B$8-'Inputs &amp; Population Trajectory '!$B$9)</f>
        <v>972119.85577620997</v>
      </c>
      <c r="Y14" s="18">
        <f>X14*(1-'Inputs &amp; Population Trajectory '!$B$8-'Inputs &amp; Population Trajectory '!$B$9)</f>
        <v>955593.8182280144</v>
      </c>
      <c r="Z14" s="18">
        <f>Y14*(1-'Inputs &amp; Population Trajectory '!$B$8-'Inputs &amp; Population Trajectory '!$B$9)</f>
        <v>939348.72331813816</v>
      </c>
      <c r="AA14" s="18">
        <f>Z14*(1-'Inputs &amp; Population Trajectory '!$B$8-'Inputs &amp; Population Trajectory '!$B$9)</f>
        <v>923379.79502172978</v>
      </c>
      <c r="AB14" s="18">
        <f>AA14*(1-'Inputs &amp; Population Trajectory '!$B$8-'Inputs &amp; Population Trajectory '!$B$9)</f>
        <v>907682.33850636031</v>
      </c>
      <c r="AC14" s="18">
        <f>AB14*(1-'Inputs &amp; Population Trajectory '!$B$8-'Inputs &amp; Population Trajectory '!$B$9)</f>
        <v>892251.73875175219</v>
      </c>
      <c r="AD14" s="3"/>
    </row>
    <row r="15" spans="1:30" x14ac:dyDescent="0.25">
      <c r="A15" s="22">
        <v>2000</v>
      </c>
      <c r="B15" s="6"/>
      <c r="M15" s="18">
        <f>('Visa Overstayers'!C12+'Border Crossers'!C12)*(1-'Inputs &amp; Population Trajectory '!$B$6)-'Deportations &amp; Adjustments'!D12</f>
        <v>1671624.6566292699</v>
      </c>
      <c r="N15" s="18">
        <f>M15*(1-'Inputs &amp; Population Trajectory '!$B7-'Inputs &amp; Population Trajectory '!$B$9)</f>
        <v>1593058.2977676941</v>
      </c>
      <c r="O15" s="18">
        <f>N15*(1-'Inputs &amp; Population Trajectory '!$B7-'Inputs &amp; Population Trajectory '!$B$9)</f>
        <v>1518184.5577726124</v>
      </c>
      <c r="P15" s="18">
        <f>O15*(1-'Inputs &amp; Population Trajectory '!$B7-'Inputs &amp; Population Trajectory '!$B$9)</f>
        <v>1446829.8835572996</v>
      </c>
      <c r="Q15" s="18">
        <f>P15*(1-'Inputs &amp; Population Trajectory '!$B7-'Inputs &amp; Population Trajectory '!$B$9)</f>
        <v>1378828.8790301066</v>
      </c>
      <c r="R15" s="18">
        <f>Q15*(1-'Inputs &amp; Population Trajectory '!$B7-'Inputs &amp; Population Trajectory '!$B$9)</f>
        <v>1314023.9217156915</v>
      </c>
      <c r="S15" s="18">
        <f>R15*(1-'Inputs &amp; Population Trajectory '!$B7-'Inputs &amp; Population Trajectory '!$B$9)</f>
        <v>1252264.7973950538</v>
      </c>
      <c r="T15" s="18">
        <f>S15*(1-'Inputs &amp; Population Trajectory '!$B7-'Inputs &amp; Population Trajectory '!$B$9)</f>
        <v>1193408.3519174862</v>
      </c>
      <c r="U15" s="18">
        <f>T15*(1-'Inputs &amp; Population Trajectory '!$B7-'Inputs &amp; Population Trajectory '!$B$9)</f>
        <v>1137318.1593773642</v>
      </c>
      <c r="V15" s="18">
        <f>U15*(1-'Inputs &amp; Population Trajectory '!$B7-'Inputs &amp; Population Trajectory '!$B$9)</f>
        <v>1083864.205886628</v>
      </c>
      <c r="W15" s="18">
        <f>V15*(1-'Inputs &amp; Population Trajectory '!$B$8-'Inputs &amp; Population Trajectory '!$B$9)</f>
        <v>1065438.5143865554</v>
      </c>
      <c r="X15" s="18">
        <f>W15*(1-'Inputs &amp; Population Trajectory '!$B$8-'Inputs &amp; Population Trajectory '!$B$9)</f>
        <v>1047326.0596419839</v>
      </c>
      <c r="Y15" s="18">
        <f>X15*(1-'Inputs &amp; Population Trajectory '!$B$8-'Inputs &amp; Population Trajectory '!$B$9)</f>
        <v>1029521.5166280702</v>
      </c>
      <c r="Z15" s="18">
        <f>Y15*(1-'Inputs &amp; Population Trajectory '!$B$8-'Inputs &amp; Population Trajectory '!$B$9)</f>
        <v>1012019.650845393</v>
      </c>
      <c r="AA15" s="18">
        <f>Z15*(1-'Inputs &amp; Population Trajectory '!$B$8-'Inputs &amp; Population Trajectory '!$B$9)</f>
        <v>994815.31678102131</v>
      </c>
      <c r="AB15" s="18">
        <f>AA15*(1-'Inputs &amp; Population Trajectory '!$B$8-'Inputs &amp; Population Trajectory '!$B$9)</f>
        <v>977903.45639574388</v>
      </c>
      <c r="AC15" s="18">
        <f>AB15*(1-'Inputs &amp; Population Trajectory '!$B$8-'Inputs &amp; Population Trajectory '!$B$9)</f>
        <v>961279.09763701621</v>
      </c>
      <c r="AD15" s="3"/>
    </row>
    <row r="16" spans="1:30" x14ac:dyDescent="0.25">
      <c r="A16" s="22">
        <v>2001</v>
      </c>
      <c r="B16" s="6"/>
      <c r="M16" s="18"/>
      <c r="N16" s="18">
        <f>('Visa Overstayers'!C13+'Border Crossers'!C13)*(1-'Inputs &amp; Population Trajectory '!$B$6)-'Deportations &amp; Adjustments'!D13</f>
        <v>1177944.4860018904</v>
      </c>
      <c r="O16" s="18">
        <f>N16*(1-'Inputs &amp; Population Trajectory '!$B7-'Inputs &amp; Population Trajectory '!$B$9)</f>
        <v>1122581.0951598014</v>
      </c>
      <c r="P16" s="18">
        <f>O16*(1-'Inputs &amp; Population Trajectory '!$B7-'Inputs &amp; Population Trajectory '!$B$9)</f>
        <v>1069819.7836872907</v>
      </c>
      <c r="Q16" s="18">
        <f>P16*(1-'Inputs &amp; Population Trajectory '!$B7-'Inputs &amp; Population Trajectory '!$B$9)</f>
        <v>1019538.253853988</v>
      </c>
      <c r="R16" s="18">
        <f>Q16*(1-'Inputs &amp; Population Trajectory '!$B7-'Inputs &amp; Population Trajectory '!$B$9)</f>
        <v>971619.95592285052</v>
      </c>
      <c r="S16" s="18">
        <f>R16*(1-'Inputs &amp; Population Trajectory '!$B7-'Inputs &amp; Population Trajectory '!$B$9)</f>
        <v>925953.81799447653</v>
      </c>
      <c r="T16" s="18">
        <f>S16*(1-'Inputs &amp; Population Trajectory '!$B7-'Inputs &amp; Population Trajectory '!$B$9)</f>
        <v>882433.98854873609</v>
      </c>
      <c r="U16" s="18">
        <f>T16*(1-'Inputs &amp; Population Trajectory '!$B7-'Inputs &amp; Population Trajectory '!$B$9)</f>
        <v>840959.5910869455</v>
      </c>
      <c r="V16" s="18">
        <f>U16*(1-'Inputs &amp; Population Trajectory '!$B7-'Inputs &amp; Population Trajectory '!$B$9)</f>
        <v>801434.49030585901</v>
      </c>
      <c r="W16" s="18">
        <f>V16*(1-'Inputs &amp; Population Trajectory '!$B7-'Inputs &amp; Population Trajectory '!$B$9)</f>
        <v>763767.06926148362</v>
      </c>
      <c r="X16" s="18">
        <f>W16*(1-'Inputs &amp; Population Trajectory '!$B$8-'Inputs &amp; Population Trajectory '!$B$9)</f>
        <v>750783.02908403834</v>
      </c>
      <c r="Y16" s="18">
        <f>X16*(1-'Inputs &amp; Population Trajectory '!$B$8-'Inputs &amp; Population Trajectory '!$B$9)</f>
        <v>738019.71758960967</v>
      </c>
      <c r="Z16" s="18">
        <f>Y16*(1-'Inputs &amp; Population Trajectory '!$B$8-'Inputs &amp; Population Trajectory '!$B$9)</f>
        <v>725473.38239058631</v>
      </c>
      <c r="AA16" s="18">
        <f>Z16*(1-'Inputs &amp; Population Trajectory '!$B$8-'Inputs &amp; Population Trajectory '!$B$9)</f>
        <v>713140.33488994639</v>
      </c>
      <c r="AB16" s="18">
        <f>AA16*(1-'Inputs &amp; Population Trajectory '!$B$8-'Inputs &amp; Population Trajectory '!$B$9)</f>
        <v>701016.94919681724</v>
      </c>
      <c r="AC16" s="18">
        <f>AB16*(1-'Inputs &amp; Population Trajectory '!$B$8-'Inputs &amp; Population Trajectory '!$B$9)</f>
        <v>689099.66106047132</v>
      </c>
      <c r="AD16" s="3"/>
    </row>
    <row r="17" spans="1:31" x14ac:dyDescent="0.25">
      <c r="A17" s="22">
        <v>2002</v>
      </c>
      <c r="B17" s="6"/>
      <c r="M17" s="18"/>
      <c r="N17" s="18"/>
      <c r="O17" s="18">
        <f>('Visa Overstayers'!C14+'Border Crossers'!C14)*(1-'Inputs &amp; Population Trajectory '!$B$6)-'Deportations &amp; Adjustments'!D14</f>
        <v>879726.10946967802</v>
      </c>
      <c r="P17" s="18">
        <f>O17*(1-'Inputs &amp; Population Trajectory '!$B7-'Inputs &amp; Population Trajectory '!$B$9)</f>
        <v>838378.98232460313</v>
      </c>
      <c r="Q17" s="18">
        <f>P17*(1-'Inputs &amp; Population Trajectory '!$B7-'Inputs &amp; Population Trajectory '!$B$9)</f>
        <v>798975.17015534674</v>
      </c>
      <c r="R17" s="18">
        <f>Q17*(1-'Inputs &amp; Population Trajectory '!$B7-'Inputs &amp; Population Trajectory '!$B$9)</f>
        <v>761423.33715804538</v>
      </c>
      <c r="S17" s="18">
        <f>R17*(1-'Inputs &amp; Population Trajectory '!$B7-'Inputs &amp; Population Trajectory '!$B$9)</f>
        <v>725636.44031161722</v>
      </c>
      <c r="T17" s="18">
        <f>S17*(1-'Inputs &amp; Population Trajectory '!$B7-'Inputs &amp; Population Trajectory '!$B$9)</f>
        <v>691531.52761697117</v>
      </c>
      <c r="U17" s="18">
        <f>T17*(1-'Inputs &amp; Population Trajectory '!$B7-'Inputs &amp; Population Trajectory '!$B$9)</f>
        <v>659029.54581897345</v>
      </c>
      <c r="V17" s="18">
        <f>U17*(1-'Inputs &amp; Population Trajectory '!$B7-'Inputs &amp; Population Trajectory '!$B$9)</f>
        <v>628055.15716548171</v>
      </c>
      <c r="W17" s="18">
        <f>V17*(1-'Inputs &amp; Population Trajectory '!$B7-'Inputs &amp; Population Trajectory '!$B$9)</f>
        <v>598536.56477870408</v>
      </c>
      <c r="X17" s="18">
        <f>W17*(1-'Inputs &amp; Population Trajectory '!$B7-'Inputs &amp; Population Trajectory '!$B$9)</f>
        <v>570405.34623410495</v>
      </c>
      <c r="Y17" s="18">
        <f>X17*(1-'Inputs &amp; Population Trajectory '!$B$8-'Inputs &amp; Population Trajectory '!$B$9)</f>
        <v>560708.45534812519</v>
      </c>
      <c r="Z17" s="18">
        <f>Y17*(1-'Inputs &amp; Population Trajectory '!$B$8-'Inputs &amp; Population Trajectory '!$B$9)</f>
        <v>551176.41160720703</v>
      </c>
      <c r="AA17" s="18">
        <f>Z17*(1-'Inputs &amp; Population Trajectory '!$B$8-'Inputs &amp; Population Trajectory '!$B$9)</f>
        <v>541806.41260988452</v>
      </c>
      <c r="AB17" s="18">
        <f>AA17*(1-'Inputs &amp; Population Trajectory '!$B$8-'Inputs &amp; Population Trajectory '!$B$9)</f>
        <v>532595.7035955165</v>
      </c>
      <c r="AC17" s="18">
        <f>AB17*(1-'Inputs &amp; Population Trajectory '!$B$8-'Inputs &amp; Population Trajectory '!$B$9)</f>
        <v>523541.57663439272</v>
      </c>
      <c r="AD17" s="3"/>
    </row>
    <row r="18" spans="1:31" x14ac:dyDescent="0.25">
      <c r="A18" s="22">
        <v>2003</v>
      </c>
      <c r="B18" s="6"/>
      <c r="M18" s="18"/>
      <c r="N18" s="18"/>
      <c r="O18" s="18"/>
      <c r="P18" s="18">
        <f>('Visa Overstayers'!C15+'Border Crossers'!C15)*(1-'Inputs &amp; Population Trajectory '!$B$6)-'Deportations &amp; Adjustments'!D15</f>
        <v>812480.44049777929</v>
      </c>
      <c r="Q18" s="18">
        <f>P18*(1-'Inputs &amp; Population Trajectory '!$B7-'Inputs &amp; Population Trajectory '!$B$9)</f>
        <v>774293.85979438364</v>
      </c>
      <c r="R18" s="18">
        <f>Q18*(1-'Inputs &amp; Population Trajectory '!$B7-'Inputs &amp; Population Trajectory '!$B$9)</f>
        <v>737902.04838404758</v>
      </c>
      <c r="S18" s="18">
        <f>R18*(1-'Inputs &amp; Population Trajectory '!$B7-'Inputs &amp; Population Trajectory '!$B$9)</f>
        <v>703220.65210999735</v>
      </c>
      <c r="T18" s="18">
        <f>S18*(1-'Inputs &amp; Population Trajectory '!$B7-'Inputs &amp; Population Trajectory '!$B$9)</f>
        <v>670169.28146082745</v>
      </c>
      <c r="U18" s="18">
        <f>T18*(1-'Inputs &amp; Population Trajectory '!$B7-'Inputs &amp; Population Trajectory '!$B$9)</f>
        <v>638671.32523216854</v>
      </c>
      <c r="V18" s="18">
        <f>U18*(1-'Inputs &amp; Population Trajectory '!$B7-'Inputs &amp; Population Trajectory '!$B$9)</f>
        <v>608653.77294625656</v>
      </c>
      <c r="W18" s="18">
        <f>V18*(1-'Inputs &amp; Population Trajectory '!$B7-'Inputs &amp; Population Trajectory '!$B$9)</f>
        <v>580047.04561778251</v>
      </c>
      <c r="X18" s="18">
        <f>W18*(1-'Inputs &amp; Population Trajectory '!$B7-'Inputs &amp; Population Trajectory '!$B$9)</f>
        <v>552784.83447374671</v>
      </c>
      <c r="Y18" s="18">
        <f>X18*(1-'Inputs &amp; Population Trajectory '!$B7-'Inputs &amp; Population Trajectory '!$B$9)</f>
        <v>526803.94725348055</v>
      </c>
      <c r="Z18" s="18">
        <f>Y18*(1-'Inputs &amp; Population Trajectory '!$B$8-'Inputs &amp; Population Trajectory '!$B$9)</f>
        <v>517848.28015017137</v>
      </c>
      <c r="AA18" s="18">
        <f>Z18*(1-'Inputs &amp; Population Trajectory '!$B$8-'Inputs &amp; Population Trajectory '!$B$9)</f>
        <v>509044.85938761843</v>
      </c>
      <c r="AB18" s="18">
        <f>AA18*(1-'Inputs &amp; Population Trajectory '!$B$8-'Inputs &amp; Population Trajectory '!$B$9)</f>
        <v>500391.09677802894</v>
      </c>
      <c r="AC18" s="18">
        <f>AB18*(1-'Inputs &amp; Population Trajectory '!$B$8-'Inputs &amp; Population Trajectory '!$B$9)</f>
        <v>491884.44813280244</v>
      </c>
      <c r="AD18" s="3"/>
    </row>
    <row r="19" spans="1:31" x14ac:dyDescent="0.25">
      <c r="A19" s="22">
        <v>2004</v>
      </c>
      <c r="B19" s="6"/>
      <c r="M19" s="18"/>
      <c r="N19" s="18"/>
      <c r="O19" s="18"/>
      <c r="P19" s="18"/>
      <c r="Q19" s="18">
        <f>('Visa Overstayers'!C16+'Border Crossers'!C16)*(1-'Inputs &amp; Population Trajectory '!$B$6)-'Deportations &amp; Adjustments'!D16</f>
        <v>1071240.4487431934</v>
      </c>
      <c r="R19" s="18">
        <f>Q19*(1-'Inputs &amp; Population Trajectory '!$B7-'Inputs &amp; Population Trajectory '!$B$9)</f>
        <v>1020892.1476522633</v>
      </c>
      <c r="S19" s="18">
        <f>R19*(1-'Inputs &amp; Population Trajectory '!$B7-'Inputs &amp; Population Trajectory '!$B$9)</f>
        <v>972910.21671260684</v>
      </c>
      <c r="T19" s="18">
        <f>S19*(1-'Inputs &amp; Population Trajectory '!$B7-'Inputs &amp; Population Trajectory '!$B$9)</f>
        <v>927183.43652711425</v>
      </c>
      <c r="U19" s="18">
        <f>T19*(1-'Inputs &amp; Population Trajectory '!$B7-'Inputs &amp; Population Trajectory '!$B$9)</f>
        <v>883605.81501033984</v>
      </c>
      <c r="V19" s="18">
        <f>U19*(1-'Inputs &amp; Population Trajectory '!$B7-'Inputs &amp; Population Trajectory '!$B$9)</f>
        <v>842076.34170485381</v>
      </c>
      <c r="W19" s="18">
        <f>V19*(1-'Inputs &amp; Population Trajectory '!$B7-'Inputs &amp; Population Trajectory '!$B$9)</f>
        <v>802498.75364472566</v>
      </c>
      <c r="X19" s="18">
        <f>W19*(1-'Inputs &amp; Population Trajectory '!$B7-'Inputs &amp; Population Trajectory '!$B$9)</f>
        <v>764781.31222342351</v>
      </c>
      <c r="Y19" s="18">
        <f>X19*(1-'Inputs &amp; Population Trajectory '!$B7-'Inputs &amp; Population Trajectory '!$B$9)</f>
        <v>728836.59054892254</v>
      </c>
      <c r="Z19" s="18">
        <f>Y19*(1-'Inputs &amp; Population Trajectory '!$B7-'Inputs &amp; Population Trajectory '!$B$9)</f>
        <v>694581.27079312317</v>
      </c>
      <c r="AA19" s="18">
        <f>Z19*(1-'Inputs &amp; Population Trajectory '!$B$8-'Inputs &amp; Population Trajectory '!$B$9)</f>
        <v>682773.38918964006</v>
      </c>
      <c r="AB19" s="18">
        <f>AA19*(1-'Inputs &amp; Population Trajectory '!$B$8-'Inputs &amp; Population Trajectory '!$B$9)</f>
        <v>671166.24157341616</v>
      </c>
      <c r="AC19" s="18">
        <f>AB19*(1-'Inputs &amp; Population Trajectory '!$B$8-'Inputs &amp; Population Trajectory '!$B$9)</f>
        <v>659756.41546666808</v>
      </c>
      <c r="AD19" s="3"/>
    </row>
    <row r="20" spans="1:31" x14ac:dyDescent="0.25">
      <c r="A20" s="22">
        <v>2005</v>
      </c>
      <c r="B20" s="6"/>
      <c r="M20" s="18"/>
      <c r="N20" s="18"/>
      <c r="O20" s="18"/>
      <c r="P20" s="18"/>
      <c r="Q20" s="18"/>
      <c r="R20" s="18">
        <f>('Visa Overstayers'!C17+'Border Crossers'!C17)*(1-'Inputs &amp; Population Trajectory '!$B$6)-'Deportations &amp; Adjustments'!D17</f>
        <v>1180663.9224075892</v>
      </c>
      <c r="S20" s="18">
        <f>R20*(1-'Inputs &amp; Population Trajectory '!$B7-'Inputs &amp; Population Trajectory '!$B$9)</f>
        <v>1125172.7180544324</v>
      </c>
      <c r="T20" s="18">
        <f>S20*(1-'Inputs &amp; Population Trajectory '!$B7-'Inputs &amp; Population Trajectory '!$B$9)</f>
        <v>1072289.6003058741</v>
      </c>
      <c r="U20" s="18">
        <f>T20*(1-'Inputs &amp; Population Trajectory '!$B7-'Inputs &amp; Population Trajectory '!$B$9)</f>
        <v>1021891.989091498</v>
      </c>
      <c r="V20" s="18">
        <f>U20*(1-'Inputs &amp; Population Trajectory '!$B7-'Inputs &amp; Population Trajectory '!$B$9)</f>
        <v>973863.06560419756</v>
      </c>
      <c r="W20" s="18">
        <f>V20*(1-'Inputs &amp; Population Trajectory '!$B7-'Inputs &amp; Population Trajectory '!$B$9)</f>
        <v>928091.50152080029</v>
      </c>
      <c r="X20" s="18">
        <f>W20*(1-'Inputs &amp; Population Trajectory '!$B7-'Inputs &amp; Population Trajectory '!$B$9)</f>
        <v>884471.20094932267</v>
      </c>
      <c r="Y20" s="18">
        <f>X20*(1-'Inputs &amp; Population Trajectory '!$B7-'Inputs &amp; Population Trajectory '!$B$9)</f>
        <v>842901.05450470443</v>
      </c>
      <c r="Z20" s="18">
        <f>Y20*(1-'Inputs &amp; Population Trajectory '!$B7-'Inputs &amp; Population Trajectory '!$B$9)</f>
        <v>803284.70494298334</v>
      </c>
      <c r="AA20" s="18">
        <f>Z20*(1-'Inputs &amp; Population Trajectory '!$B7-'Inputs &amp; Population Trajectory '!$B$9)</f>
        <v>765530.32381066307</v>
      </c>
      <c r="AB20" s="18">
        <f>AA20*(1-'Inputs &amp; Population Trajectory '!$B$8-'Inputs &amp; Population Trajectory '!$B$9)</f>
        <v>752516.3083058818</v>
      </c>
      <c r="AC20" s="18">
        <f>AB20*(1-'Inputs &amp; Population Trajectory '!$B$8-'Inputs &amp; Population Trajectory '!$B$9)</f>
        <v>739723.53106468183</v>
      </c>
      <c r="AD20" s="3"/>
    </row>
    <row r="21" spans="1:31" x14ac:dyDescent="0.25">
      <c r="A21" s="22">
        <v>2006</v>
      </c>
      <c r="B21" s="6"/>
      <c r="M21" s="18"/>
      <c r="N21" s="18"/>
      <c r="O21" s="18"/>
      <c r="P21" s="18"/>
      <c r="Q21" s="18"/>
      <c r="R21" s="18"/>
      <c r="S21" s="18">
        <f>('Visa Overstayers'!C18+'Border Crossers'!C18)*(1-'Inputs &amp; Population Trajectory '!$B$6)-'Deportations &amp; Adjustments'!D18</f>
        <v>1129514.3942149116</v>
      </c>
      <c r="T21" s="18">
        <f>S21*(1-'Inputs &amp; Population Trajectory '!$B7-'Inputs &amp; Population Trajectory '!$B$9)</f>
        <v>1076427.2176868108</v>
      </c>
      <c r="U21" s="18">
        <f>T21*(1-'Inputs &amp; Population Trajectory '!$B7-'Inputs &amp; Population Trajectory '!$B$9)</f>
        <v>1025835.1384555306</v>
      </c>
      <c r="V21" s="18">
        <f>U21*(1-'Inputs &amp; Population Trajectory '!$B7-'Inputs &amp; Population Trajectory '!$B$9)</f>
        <v>977620.88694812066</v>
      </c>
      <c r="W21" s="18">
        <f>V21*(1-'Inputs &amp; Population Trajectory '!$B7-'Inputs &amp; Population Trajectory '!$B$9)</f>
        <v>931672.70526155899</v>
      </c>
      <c r="X21" s="18">
        <f>W21*(1-'Inputs &amp; Population Trajectory '!$B7-'Inputs &amp; Population Trajectory '!$B$9)</f>
        <v>887884.0881142657</v>
      </c>
      <c r="Y21" s="18">
        <f>X21*(1-'Inputs &amp; Population Trajectory '!$B7-'Inputs &amp; Population Trajectory '!$B$9)</f>
        <v>846153.53597289522</v>
      </c>
      <c r="Z21" s="18">
        <f>Y21*(1-'Inputs &amp; Population Trajectory '!$B7-'Inputs &amp; Population Trajectory '!$B$9)</f>
        <v>806384.31978216907</v>
      </c>
      <c r="AA21" s="18">
        <f>Z21*(1-'Inputs &amp; Population Trajectory '!$B7-'Inputs &amp; Population Trajectory '!$B$9)</f>
        <v>768484.25675240706</v>
      </c>
      <c r="AB21" s="18">
        <f>AA21*(1-'Inputs &amp; Population Trajectory '!$B7-'Inputs &amp; Population Trajectory '!$B$9)</f>
        <v>732365.49668504391</v>
      </c>
      <c r="AC21" s="18">
        <f>AB21*(1-'Inputs &amp; Population Trajectory '!$B$8-'Inputs &amp; Population Trajectory '!$B$9)</f>
        <v>719915.28324139817</v>
      </c>
      <c r="AD21" s="3"/>
    </row>
    <row r="22" spans="1:31" x14ac:dyDescent="0.25">
      <c r="A22" s="22">
        <v>2007</v>
      </c>
      <c r="B22" s="6"/>
      <c r="M22" s="18"/>
      <c r="N22" s="18"/>
      <c r="O22" s="18"/>
      <c r="P22" s="18"/>
      <c r="Q22" s="18"/>
      <c r="R22" s="18"/>
      <c r="S22" s="18"/>
      <c r="T22" s="18">
        <f>('Visa Overstayers'!C19+'Border Crossers'!C19)*(1-'Inputs &amp; Population Trajectory '!$B$6)-'Deportations &amp; Adjustments'!D19</f>
        <v>786098.00140933576</v>
      </c>
      <c r="U22" s="18">
        <f>T22*(1-'Inputs &amp; Population Trajectory '!$B7-'Inputs &amp; Population Trajectory '!$B$9)</f>
        <v>749151.39534309693</v>
      </c>
      <c r="V22" s="18">
        <f>U22*(1-'Inputs &amp; Population Trajectory '!$B7-'Inputs &amp; Population Trajectory '!$B$9)</f>
        <v>713941.27976197132</v>
      </c>
      <c r="W22" s="18">
        <f>V22*(1-'Inputs &amp; Population Trajectory '!$B7-'Inputs &amp; Population Trajectory '!$B$9)</f>
        <v>680386.03961315867</v>
      </c>
      <c r="X22" s="18">
        <f>W22*(1-'Inputs &amp; Population Trajectory '!$B7-'Inputs &amp; Population Trajectory '!$B$9)</f>
        <v>648407.8957513402</v>
      </c>
      <c r="Y22" s="18">
        <f>X22*(1-'Inputs &amp; Population Trajectory '!$B7-'Inputs &amp; Population Trajectory '!$B$9)</f>
        <v>617932.72465102724</v>
      </c>
      <c r="Z22" s="18">
        <f>Y22*(1-'Inputs &amp; Population Trajectory '!$B7-'Inputs &amp; Population Trajectory '!$B$9)</f>
        <v>588889.8865924289</v>
      </c>
      <c r="AA22" s="18">
        <f>Z22*(1-'Inputs &amp; Population Trajectory '!$B7-'Inputs &amp; Population Trajectory '!$B$9)</f>
        <v>561212.06192258466</v>
      </c>
      <c r="AB22" s="18">
        <f>AA22*(1-'Inputs &amp; Population Trajectory '!$B7-'Inputs &amp; Population Trajectory '!$B$9)</f>
        <v>534835.09501222312</v>
      </c>
      <c r="AC22" s="18">
        <f>AB22*(1-'Inputs &amp; Population Trajectory '!$B7-'Inputs &amp; Population Trajectory '!$B$9)</f>
        <v>509697.8455466486</v>
      </c>
      <c r="AD22" s="3"/>
    </row>
    <row r="23" spans="1:31" x14ac:dyDescent="0.25">
      <c r="A23" s="22">
        <v>2008</v>
      </c>
      <c r="B23" s="6"/>
      <c r="U23" s="2">
        <f>('Visa Overstayers'!C20+'Border Crossers'!C20)*(1-'Inputs &amp; Population Trajectory '!$B$6)-'Deportations &amp; Adjustments'!D20</f>
        <v>622986.68390516075</v>
      </c>
      <c r="V23" s="2">
        <f>U23*(1-'Inputs &amp; Population Trajectory '!$B7-'Inputs &amp; Population Trajectory '!$B$9)</f>
        <v>593706.30976161815</v>
      </c>
      <c r="W23" s="2">
        <f>V23*(1-'Inputs &amp; Population Trajectory '!$B7-'Inputs &amp; Population Trajectory '!$B$9)</f>
        <v>565802.11320282205</v>
      </c>
      <c r="X23" s="2">
        <f>W23*(1-'Inputs &amp; Population Trajectory '!$B7-'Inputs &amp; Population Trajectory '!$B$9)</f>
        <v>539209.41388228943</v>
      </c>
      <c r="Y23" s="2">
        <f>X23*(1-'Inputs &amp; Population Trajectory '!$B7-'Inputs &amp; Population Trajectory '!$B$9)</f>
        <v>513866.57142982178</v>
      </c>
      <c r="Z23" s="2">
        <f>Y23*(1-'Inputs &amp; Population Trajectory '!$B7-'Inputs &amp; Population Trajectory '!$B$9)</f>
        <v>489714.84257262014</v>
      </c>
      <c r="AA23" s="2">
        <f>Z23*(1-'Inputs &amp; Population Trajectory '!$B7-'Inputs &amp; Population Trajectory '!$B$9)</f>
        <v>466698.244971707</v>
      </c>
      <c r="AB23" s="2">
        <f>AA23*(1-'Inputs &amp; Population Trajectory '!$B7-'Inputs &amp; Population Trajectory '!$B$9)</f>
        <v>444763.42745803675</v>
      </c>
      <c r="AC23" s="2">
        <f>AB23*(1-'Inputs &amp; Population Trajectory '!$B7-'Inputs &amp; Population Trajectory '!$B$9)</f>
        <v>423859.546367509</v>
      </c>
      <c r="AD23" s="3"/>
    </row>
    <row r="24" spans="1:31" x14ac:dyDescent="0.25">
      <c r="A24" s="22">
        <v>2009</v>
      </c>
      <c r="B24" s="6"/>
      <c r="V24" s="2">
        <f>('Visa Overstayers'!C21+'Border Crossers'!C21)*(1-'Inputs &amp; Population Trajectory '!$B$6)-'Deportations &amp; Adjustments'!D21</f>
        <v>349526.07785678993</v>
      </c>
      <c r="W24" s="2">
        <f>V24*(1-'Inputs &amp; Population Trajectory '!$B7-'Inputs &amp; Population Trajectory '!$B$9)</f>
        <v>333098.35219752078</v>
      </c>
      <c r="X24" s="2">
        <f>W24*(1-'Inputs &amp; Population Trajectory '!$B7-'Inputs &amp; Population Trajectory '!$B$9)</f>
        <v>317442.72964423732</v>
      </c>
      <c r="Y24" s="2">
        <f>X24*(1-'Inputs &amp; Population Trajectory '!$B7-'Inputs &amp; Population Trajectory '!$B$9)</f>
        <v>302522.92135095818</v>
      </c>
      <c r="Z24" s="2">
        <f>Y24*(1-'Inputs &amp; Population Trajectory '!$B7-'Inputs &amp; Population Trajectory '!$B$9)</f>
        <v>288304.34404746315</v>
      </c>
      <c r="AA24" s="2">
        <f>Z24*(1-'Inputs &amp; Population Trajectory '!$B7-'Inputs &amp; Population Trajectory '!$B$9)</f>
        <v>274754.0398772324</v>
      </c>
      <c r="AB24" s="2">
        <f>AA24*(1-'Inputs &amp; Population Trajectory '!$B7-'Inputs &amp; Population Trajectory '!$B$9)</f>
        <v>261840.60000300247</v>
      </c>
      <c r="AC24" s="2">
        <f>AB24*(1-'Inputs &amp; Population Trajectory '!$B7-'Inputs &amp; Population Trajectory '!$B$9)</f>
        <v>249534.09180286134</v>
      </c>
      <c r="AD24" s="3"/>
    </row>
    <row r="25" spans="1:31" x14ac:dyDescent="0.25">
      <c r="A25" s="22">
        <v>2010</v>
      </c>
      <c r="B25" s="6"/>
      <c r="W25" s="2">
        <f>('Visa Overstayers'!C22+'Border Crossers'!C22)*(1-'Inputs &amp; Population Trajectory '!$B$6)-'Deportations &amp; Adjustments'!D22</f>
        <v>326225.08197679801</v>
      </c>
      <c r="X25" s="2">
        <f>W25*(1-'Inputs &amp; Population Trajectory '!$B7-'Inputs &amp; Population Trajectory '!$B$9)</f>
        <v>310892.50312388851</v>
      </c>
      <c r="Y25" s="2">
        <f>X25*(1-'Inputs &amp; Population Trajectory '!$B7-'Inputs &amp; Population Trajectory '!$B$9)</f>
        <v>296280.55547706573</v>
      </c>
      <c r="Z25" s="2">
        <f>Y25*(1-'Inputs &amp; Population Trajectory '!$B7-'Inputs &amp; Population Trajectory '!$B$9)</f>
        <v>282355.36936964362</v>
      </c>
      <c r="AA25" s="2">
        <f>Z25*(1-'Inputs &amp; Population Trajectory '!$B7-'Inputs &amp; Population Trajectory '!$B$9)</f>
        <v>269084.66700927034</v>
      </c>
      <c r="AB25" s="2">
        <f>AA25*(1-'Inputs &amp; Population Trajectory '!$B7-'Inputs &amp; Population Trajectory '!$B$9)</f>
        <v>256437.68765983463</v>
      </c>
      <c r="AC25" s="2">
        <f>AB25*(1-'Inputs &amp; Population Trajectory '!$B7-'Inputs &amp; Population Trajectory '!$B$9)</f>
        <v>244385.11633982239</v>
      </c>
      <c r="AD25" s="3"/>
    </row>
    <row r="26" spans="1:31" x14ac:dyDescent="0.25">
      <c r="A26" s="22">
        <v>2011</v>
      </c>
      <c r="B26" s="6"/>
      <c r="X26" s="2">
        <f>('Visa Overstayers'!C23+'Border Crossers'!C23)*(1-'Inputs &amp; Population Trajectory '!$B$6)-'Deportations &amp; Adjustments'!D23</f>
        <v>280939.82589049736</v>
      </c>
      <c r="Y26" s="2">
        <f>X26*(1-'Inputs &amp; Population Trajectory '!$B7-'Inputs &amp; Population Trajectory '!$B$9)</f>
        <v>267735.65407364396</v>
      </c>
      <c r="Z26" s="2">
        <f>Y26*(1-'Inputs &amp; Population Trajectory '!$B7-'Inputs &amp; Population Trajectory '!$B$9)</f>
        <v>255152.07833218269</v>
      </c>
      <c r="AA26" s="2">
        <f>Z26*(1-'Inputs &amp; Population Trajectory '!$B7-'Inputs &amp; Population Trajectory '!$B$9)</f>
        <v>243159.93065057008</v>
      </c>
      <c r="AB26" s="2">
        <f>AA26*(1-'Inputs &amp; Population Trajectory '!$B7-'Inputs &amp; Population Trajectory '!$B$9)</f>
        <v>231731.41390999328</v>
      </c>
      <c r="AC26" s="2">
        <f>AB26*(1-'Inputs &amp; Population Trajectory '!$B7-'Inputs &amp; Population Trajectory '!$B$9)</f>
        <v>220840.0374562236</v>
      </c>
      <c r="AD26" s="3"/>
    </row>
    <row r="27" spans="1:31" x14ac:dyDescent="0.25">
      <c r="A27" s="22">
        <v>2012</v>
      </c>
      <c r="B27" s="6"/>
      <c r="Y27" s="2">
        <f>('Visa Overstayers'!C24+'Border Crossers'!C24)*(1-'Inputs &amp; Population Trajectory '!$B$6)-'Deportations &amp; Adjustments'!D24</f>
        <v>241607.38015897002</v>
      </c>
      <c r="Z27" s="2">
        <f>Y27*(1-'Inputs &amp; Population Trajectory '!$B7-'Inputs &amp; Population Trajectory '!$B$9)</f>
        <v>230251.83329149842</v>
      </c>
      <c r="AA27" s="2">
        <f>Z27*(1-'Inputs &amp; Population Trajectory '!$B7-'Inputs &amp; Population Trajectory '!$B$9)</f>
        <v>219429.99712679797</v>
      </c>
      <c r="AB27" s="2">
        <f>AA27*(1-'Inputs &amp; Population Trajectory '!$B7-'Inputs &amp; Population Trajectory '!$B$9)</f>
        <v>209116.78726183844</v>
      </c>
      <c r="AC27" s="2">
        <f>AB27*(1-'Inputs &amp; Population Trajectory '!$B7-'Inputs &amp; Population Trajectory '!$B$9)</f>
        <v>199288.29826053203</v>
      </c>
      <c r="AD27" s="3"/>
    </row>
    <row r="28" spans="1:31" x14ac:dyDescent="0.25">
      <c r="A28" s="22">
        <v>2013</v>
      </c>
      <c r="B28" s="6"/>
      <c r="Z28" s="2">
        <f>('Visa Overstayers'!C25+'Border Crossers'!C25)*(1-'Inputs &amp; Population Trajectory '!$B$6)-'Deportations &amp; Adjustments'!D25</f>
        <v>20187.99701562908</v>
      </c>
      <c r="AA28" s="2">
        <f>Z28*(1-'Inputs &amp; Population Trajectory '!$B7-'Inputs &amp; Population Trajectory '!$B$9)</f>
        <v>19239.161155894511</v>
      </c>
      <c r="AB28" s="2">
        <f>AA28*(1-'Inputs &amp; Population Trajectory '!$B7-'Inputs &amp; Population Trajectory '!$B$9)</f>
        <v>18334.920581567469</v>
      </c>
      <c r="AC28" s="2">
        <f>AB28*(1-'Inputs &amp; Population Trajectory '!$B7-'Inputs &amp; Population Trajectory '!$B$9)</f>
        <v>17473.179314233796</v>
      </c>
      <c r="AD28" s="3"/>
    </row>
    <row r="29" spans="1:31" x14ac:dyDescent="0.25">
      <c r="A29" s="22">
        <v>2014</v>
      </c>
      <c r="B29" s="6"/>
      <c r="AA29" s="2">
        <f>('Visa Overstayers'!C26+'Border Crossers'!C26)*(1-'Inputs &amp; Population Trajectory '!$B$6)-'Deportations &amp; Adjustments'!D26</f>
        <v>391103.89268859965</v>
      </c>
      <c r="AB29" s="2">
        <f>AA29*(1-'Inputs &amp; Population Trajectory '!$B7-'Inputs &amp; Population Trajectory '!$B$9)</f>
        <v>372722.00973223546</v>
      </c>
      <c r="AC29" s="2">
        <f>AB29*(1-'Inputs &amp; Population Trajectory '!$B7-'Inputs &amp; Population Trajectory '!$B$9)</f>
        <v>355204.07527482038</v>
      </c>
      <c r="AD29" s="3"/>
    </row>
    <row r="30" spans="1:31" x14ac:dyDescent="0.25">
      <c r="A30" s="22">
        <v>2015</v>
      </c>
      <c r="B30" s="6"/>
      <c r="AB30" s="2">
        <f>('Visa Overstayers'!C27+'Border Crossers'!C27)*(1-'Inputs &amp; Population Trajectory '!$B$6)-'Deportations &amp; Adjustments'!D27</f>
        <v>486098.83013157418</v>
      </c>
      <c r="AC30" s="2">
        <f>AB30*(1-'Inputs &amp; Population Trajectory '!$B7-'Inputs &amp; Population Trajectory '!$B$9)</f>
        <v>463252.18511539017</v>
      </c>
      <c r="AD30" s="3"/>
    </row>
    <row r="31" spans="1:31" x14ac:dyDescent="0.25">
      <c r="A31" s="22">
        <v>2016</v>
      </c>
      <c r="B31" s="6"/>
      <c r="AC31" s="2">
        <f>('Visa Overstayers'!C28+'Border Crossers'!C28)*(1-'Inputs &amp; Population Trajectory '!$B$6)-'Deportations &amp; Adjustments'!D28</f>
        <v>463189.80000000016</v>
      </c>
      <c r="AD31" s="3"/>
    </row>
    <row r="32" spans="1:31" x14ac:dyDescent="0.25">
      <c r="A32" s="22">
        <v>2017</v>
      </c>
      <c r="B32" s="6"/>
      <c r="AD32" s="3"/>
      <c r="AE32" s="2"/>
    </row>
    <row r="34" spans="1:29" x14ac:dyDescent="0.25">
      <c r="C34" s="26">
        <f>SUM(C4:C31)</f>
        <v>4502800.9197677746</v>
      </c>
      <c r="D34" s="26">
        <f t="shared" ref="D34:AC34" si="0">SUM(D4:D31)</f>
        <v>5493561.8354161922</v>
      </c>
      <c r="E34" s="26">
        <f t="shared" si="0"/>
        <v>6465514.9431246072</v>
      </c>
      <c r="F34" s="26">
        <f t="shared" si="0"/>
        <v>7444918.0066986699</v>
      </c>
      <c r="G34" s="26">
        <f t="shared" si="0"/>
        <v>8171208.2796449717</v>
      </c>
      <c r="H34" s="26">
        <f t="shared" si="0"/>
        <v>9161440.1581140663</v>
      </c>
      <c r="I34" s="26">
        <f t="shared" si="0"/>
        <v>10318555.291742321</v>
      </c>
      <c r="J34" s="26">
        <f t="shared" si="0"/>
        <v>11266419.136866737</v>
      </c>
      <c r="K34" s="26">
        <f t="shared" si="0"/>
        <v>12294910.089428443</v>
      </c>
      <c r="L34" s="26">
        <f t="shared" si="0"/>
        <v>13295471.420900891</v>
      </c>
      <c r="M34" s="26">
        <f t="shared" si="0"/>
        <v>14429796.012571603</v>
      </c>
      <c r="N34" s="26">
        <f t="shared" si="0"/>
        <v>15039026.765680734</v>
      </c>
      <c r="O34" s="26">
        <f t="shared" si="0"/>
        <v>15343472.530905429</v>
      </c>
      <c r="P34" s="26">
        <f t="shared" si="0"/>
        <v>15589089.26967505</v>
      </c>
      <c r="Q34" s="26">
        <f t="shared" si="0"/>
        <v>16100233.215734139</v>
      </c>
      <c r="R34" s="26">
        <f t="shared" si="0"/>
        <v>16720574.872110102</v>
      </c>
      <c r="S34" s="26">
        <f t="shared" si="0"/>
        <v>17288155.83919546</v>
      </c>
      <c r="T34" s="26">
        <f t="shared" si="0"/>
        <v>17509708.318897694</v>
      </c>
      <c r="U34" s="26">
        <f t="shared" si="0"/>
        <v>17583826.532479428</v>
      </c>
      <c r="V34" s="26">
        <f t="shared" si="0"/>
        <v>17407044.069984432</v>
      </c>
      <c r="W34" s="26">
        <f t="shared" si="0"/>
        <v>17242683.081309836</v>
      </c>
      <c r="X34" s="26">
        <f t="shared" si="0"/>
        <v>17058106.550083652</v>
      </c>
      <c r="Y34" s="26">
        <f t="shared" si="0"/>
        <v>16854121.704769608</v>
      </c>
      <c r="Z34" s="26">
        <f t="shared" si="0"/>
        <v>16448054.523159117</v>
      </c>
      <c r="AA34" s="26">
        <f t="shared" si="0"/>
        <v>16446605.727675611</v>
      </c>
      <c r="AB34" s="26">
        <f t="shared" si="0"/>
        <v>16556717.272872047</v>
      </c>
      <c r="AC34" s="26">
        <f t="shared" si="0"/>
        <v>16653966.456080712</v>
      </c>
    </row>
    <row r="35" spans="1:29" x14ac:dyDescent="0.25">
      <c r="A35" s="4"/>
      <c r="B35" s="4"/>
      <c r="H35" s="3"/>
      <c r="I35" s="3"/>
      <c r="J35" s="3"/>
      <c r="K35" s="3"/>
      <c r="L35" s="3"/>
      <c r="M35" s="3"/>
      <c r="N35" s="3"/>
      <c r="O35" s="3"/>
      <c r="P35" s="3"/>
      <c r="Q35" s="3"/>
      <c r="R35" s="3"/>
      <c r="S35" s="3"/>
      <c r="T35" s="3"/>
      <c r="U35" s="3"/>
      <c r="V35" s="3"/>
      <c r="W35" s="3"/>
      <c r="X35" s="3"/>
      <c r="Y35" s="3"/>
      <c r="Z35" s="3"/>
      <c r="AA35" s="3"/>
      <c r="AB35" s="3"/>
      <c r="AC35" s="3"/>
    </row>
    <row r="36" spans="1:29" x14ac:dyDescent="0.25">
      <c r="A36" s="4"/>
      <c r="B36" s="4"/>
    </row>
    <row r="37" spans="1:29" x14ac:dyDescent="0.25">
      <c r="A37" s="25" t="s">
        <v>14</v>
      </c>
      <c r="B37" s="4"/>
    </row>
    <row r="49" spans="3:29" x14ac:dyDescent="0.25">
      <c r="C49" s="1"/>
      <c r="D49" s="1"/>
      <c r="E49" s="1"/>
      <c r="F49" s="1"/>
      <c r="G49" s="1"/>
      <c r="H49" s="1"/>
      <c r="I49" s="1"/>
      <c r="J49" s="1"/>
      <c r="K49" s="1"/>
      <c r="L49" s="1"/>
      <c r="M49" s="1"/>
      <c r="N49" s="1"/>
      <c r="O49" s="1"/>
      <c r="P49" s="1"/>
      <c r="Q49" s="1"/>
      <c r="R49" s="1"/>
      <c r="S49" s="1"/>
      <c r="T49" s="1"/>
      <c r="U49" s="1"/>
      <c r="V49" s="1"/>
      <c r="W49" s="1"/>
      <c r="X49" s="1"/>
      <c r="Y49" s="1"/>
      <c r="Z49" s="1"/>
      <c r="AA49" s="1"/>
      <c r="AB49" s="1"/>
      <c r="AC49" s="1"/>
    </row>
    <row r="50" spans="3:29" x14ac:dyDescent="0.25">
      <c r="C50" s="1"/>
      <c r="D50" s="1"/>
      <c r="E50" s="1"/>
      <c r="F50" s="1"/>
      <c r="G50" s="1"/>
      <c r="H50" s="1"/>
      <c r="I50" s="1"/>
      <c r="J50" s="1"/>
      <c r="K50" s="1"/>
      <c r="L50" s="1"/>
      <c r="M50" s="1"/>
      <c r="N50" s="1"/>
      <c r="O50" s="1"/>
      <c r="P50" s="1"/>
      <c r="Q50" s="1"/>
      <c r="R50" s="1"/>
      <c r="S50" s="1"/>
      <c r="T50" s="1"/>
      <c r="U50" s="1"/>
      <c r="V50" s="1"/>
      <c r="W50" s="1"/>
      <c r="X50" s="1"/>
      <c r="Y50" s="1"/>
      <c r="Z50" s="1"/>
      <c r="AA50" s="1"/>
      <c r="AB50" s="1"/>
      <c r="AC50" s="1"/>
    </row>
    <row r="51" spans="3:29" x14ac:dyDescent="0.25">
      <c r="C51" s="1"/>
      <c r="D51" s="1"/>
      <c r="E51" s="1"/>
      <c r="F51" s="1"/>
      <c r="G51" s="1"/>
      <c r="H51" s="1"/>
      <c r="I51" s="1"/>
      <c r="J51" s="1"/>
      <c r="K51" s="1"/>
      <c r="L51" s="1"/>
      <c r="M51" s="1"/>
      <c r="N51" s="1"/>
      <c r="O51" s="1"/>
      <c r="P51" s="1"/>
      <c r="Q51" s="1"/>
      <c r="R51" s="1"/>
      <c r="S51" s="1"/>
      <c r="T51" s="1"/>
      <c r="U51" s="1"/>
      <c r="V51" s="1"/>
      <c r="W51" s="1"/>
      <c r="X51" s="1"/>
      <c r="Y51" s="1"/>
      <c r="Z51" s="1"/>
      <c r="AA51" s="1"/>
      <c r="AB51" s="1"/>
      <c r="AC51" s="1"/>
    </row>
    <row r="52" spans="3:29" x14ac:dyDescent="0.25">
      <c r="C52" s="1"/>
      <c r="D52" s="1"/>
      <c r="E52" s="1"/>
      <c r="F52" s="1"/>
      <c r="G52" s="1"/>
      <c r="H52" s="1"/>
      <c r="I52" s="1"/>
      <c r="J52" s="1"/>
      <c r="K52" s="1"/>
      <c r="L52" s="1"/>
      <c r="M52" s="1"/>
      <c r="N52" s="1"/>
      <c r="O52" s="1"/>
      <c r="P52" s="1"/>
      <c r="Q52" s="1"/>
      <c r="R52" s="1"/>
      <c r="S52" s="1"/>
      <c r="T52" s="1"/>
      <c r="U52" s="1"/>
      <c r="V52" s="1"/>
      <c r="W52" s="1"/>
      <c r="X52" s="1"/>
      <c r="Y52" s="1"/>
      <c r="Z52" s="1"/>
      <c r="AA52" s="1"/>
      <c r="AB52" s="1"/>
      <c r="AC52" s="1"/>
    </row>
    <row r="53" spans="3:29" x14ac:dyDescent="0.25">
      <c r="C53" s="1"/>
      <c r="D53" s="1"/>
      <c r="E53" s="1"/>
      <c r="F53" s="1"/>
      <c r="G53" s="1"/>
      <c r="H53" s="1"/>
      <c r="I53" s="1"/>
      <c r="J53" s="1"/>
      <c r="K53" s="1"/>
      <c r="L53" s="1"/>
      <c r="M53" s="1"/>
      <c r="N53" s="1"/>
      <c r="O53" s="1"/>
      <c r="P53" s="1"/>
      <c r="Q53" s="1"/>
      <c r="R53" s="1"/>
      <c r="S53" s="1"/>
      <c r="T53" s="1"/>
      <c r="U53" s="1"/>
      <c r="V53" s="1"/>
      <c r="W53" s="1"/>
      <c r="X53" s="1"/>
      <c r="Y53" s="1"/>
      <c r="Z53" s="1"/>
      <c r="AA53" s="1"/>
      <c r="AB53" s="1"/>
      <c r="AC53" s="1"/>
    </row>
    <row r="54" spans="3:29" x14ac:dyDescent="0.25">
      <c r="C54" s="1"/>
      <c r="D54" s="1"/>
      <c r="E54" s="1"/>
      <c r="F54" s="1"/>
      <c r="G54" s="1"/>
      <c r="H54" s="1"/>
      <c r="I54" s="1"/>
      <c r="J54" s="1"/>
      <c r="K54" s="1"/>
      <c r="L54" s="1"/>
      <c r="M54" s="1"/>
      <c r="N54" s="1"/>
      <c r="O54" s="1"/>
      <c r="P54" s="1"/>
      <c r="Q54" s="1"/>
      <c r="R54" s="1"/>
      <c r="S54" s="1"/>
      <c r="T54" s="1"/>
      <c r="U54" s="1"/>
      <c r="V54" s="1"/>
      <c r="W54" s="1"/>
      <c r="X54" s="1"/>
      <c r="Y54" s="1"/>
      <c r="Z54" s="1"/>
      <c r="AA54" s="1"/>
      <c r="AB54" s="1"/>
      <c r="AC54" s="1"/>
    </row>
    <row r="55" spans="3:29" x14ac:dyDescent="0.25">
      <c r="C55" s="1"/>
      <c r="D55" s="1"/>
      <c r="E55" s="1"/>
      <c r="F55" s="1"/>
      <c r="G55" s="1"/>
      <c r="H55" s="1"/>
      <c r="I55" s="1"/>
      <c r="J55" s="1"/>
      <c r="K55" s="1"/>
      <c r="L55" s="1"/>
      <c r="M55" s="1"/>
      <c r="N55" s="1"/>
      <c r="O55" s="1"/>
      <c r="P55" s="1"/>
      <c r="Q55" s="1"/>
      <c r="R55" s="1"/>
      <c r="S55" s="1"/>
      <c r="T55" s="1"/>
      <c r="U55" s="1"/>
      <c r="V55" s="1"/>
      <c r="W55" s="1"/>
      <c r="X55" s="1"/>
      <c r="Y55" s="1"/>
      <c r="Z55" s="1"/>
      <c r="AA55" s="1"/>
      <c r="AB55" s="1"/>
      <c r="AC55" s="1"/>
    </row>
    <row r="56" spans="3:29" x14ac:dyDescent="0.25">
      <c r="C56" s="1"/>
      <c r="D56" s="1"/>
      <c r="E56" s="1"/>
      <c r="F56" s="1"/>
      <c r="G56" s="1"/>
      <c r="H56" s="1"/>
      <c r="I56" s="1"/>
      <c r="J56" s="1"/>
      <c r="K56" s="1"/>
      <c r="L56" s="1"/>
      <c r="M56" s="1"/>
      <c r="N56" s="1"/>
      <c r="O56" s="1"/>
      <c r="P56" s="1"/>
      <c r="Q56" s="1"/>
      <c r="R56" s="1"/>
      <c r="S56" s="1"/>
      <c r="T56" s="1"/>
      <c r="U56" s="1"/>
      <c r="V56" s="1"/>
      <c r="W56" s="1"/>
      <c r="X56" s="1"/>
      <c r="Y56" s="1"/>
      <c r="Z56" s="1"/>
      <c r="AA56" s="1"/>
      <c r="AB56" s="1"/>
      <c r="AC56" s="1"/>
    </row>
    <row r="57" spans="3:29" x14ac:dyDescent="0.25">
      <c r="C57" s="1"/>
      <c r="D57" s="1"/>
      <c r="E57" s="1"/>
      <c r="F57" s="1"/>
      <c r="G57" s="1"/>
      <c r="H57" s="1"/>
      <c r="I57" s="1"/>
      <c r="J57" s="1"/>
      <c r="K57" s="1"/>
      <c r="L57" s="1"/>
      <c r="M57" s="1"/>
      <c r="N57" s="1"/>
      <c r="O57" s="1"/>
      <c r="P57" s="1"/>
      <c r="Q57" s="1"/>
      <c r="R57" s="1"/>
      <c r="S57" s="1"/>
      <c r="T57" s="1"/>
      <c r="U57" s="1"/>
      <c r="V57" s="1"/>
      <c r="W57" s="1"/>
      <c r="X57" s="1"/>
      <c r="Y57" s="1"/>
      <c r="Z57" s="1"/>
      <c r="AA57" s="1"/>
      <c r="AB57" s="1"/>
      <c r="AC57" s="1"/>
    </row>
    <row r="58" spans="3:29" x14ac:dyDescent="0.25">
      <c r="C58" s="1"/>
      <c r="D58" s="1"/>
      <c r="E58" s="1"/>
      <c r="F58" s="1"/>
      <c r="G58" s="1"/>
      <c r="H58" s="1"/>
      <c r="I58" s="1"/>
      <c r="J58" s="1"/>
      <c r="K58" s="1"/>
      <c r="L58" s="1"/>
      <c r="M58" s="1"/>
      <c r="N58" s="1"/>
      <c r="O58" s="1"/>
      <c r="P58" s="1"/>
      <c r="Q58" s="1"/>
      <c r="R58" s="1"/>
      <c r="S58" s="1"/>
      <c r="T58" s="1"/>
      <c r="U58" s="1"/>
      <c r="V58" s="1"/>
      <c r="W58" s="1"/>
      <c r="X58" s="1"/>
      <c r="Y58" s="1"/>
      <c r="Z58" s="1"/>
      <c r="AA58" s="1"/>
      <c r="AB58" s="1"/>
      <c r="AC58" s="1"/>
    </row>
    <row r="59" spans="3:29" x14ac:dyDescent="0.25">
      <c r="C59" s="1"/>
      <c r="D59" s="1"/>
      <c r="E59" s="1"/>
      <c r="F59" s="1"/>
      <c r="G59" s="1"/>
      <c r="H59" s="1"/>
      <c r="I59" s="1"/>
      <c r="J59" s="1"/>
      <c r="K59" s="1"/>
      <c r="L59" s="1"/>
      <c r="M59" s="1"/>
      <c r="N59" s="1"/>
      <c r="O59" s="1"/>
      <c r="P59" s="1"/>
      <c r="Q59" s="1"/>
      <c r="R59" s="1"/>
      <c r="S59" s="1"/>
      <c r="T59" s="1"/>
      <c r="U59" s="1"/>
      <c r="V59" s="1"/>
      <c r="W59" s="1"/>
      <c r="X59" s="1"/>
      <c r="Y59" s="1"/>
      <c r="Z59" s="1"/>
      <c r="AA59" s="1"/>
      <c r="AB59" s="1"/>
      <c r="AC59" s="1"/>
    </row>
    <row r="60" spans="3:29" x14ac:dyDescent="0.25">
      <c r="C60" s="1"/>
      <c r="D60" s="1"/>
      <c r="E60" s="1"/>
      <c r="F60" s="1"/>
      <c r="G60" s="1"/>
      <c r="H60" s="1"/>
      <c r="I60" s="1"/>
      <c r="J60" s="1"/>
      <c r="K60" s="1"/>
      <c r="L60" s="1"/>
      <c r="M60" s="1"/>
      <c r="N60" s="1"/>
      <c r="O60" s="1"/>
      <c r="P60" s="1"/>
      <c r="Q60" s="1"/>
      <c r="R60" s="1"/>
      <c r="S60" s="1"/>
      <c r="T60" s="1"/>
      <c r="U60" s="1"/>
      <c r="V60" s="1"/>
      <c r="W60" s="1"/>
      <c r="X60" s="1"/>
      <c r="Y60" s="1"/>
      <c r="Z60" s="1"/>
      <c r="AA60" s="1"/>
      <c r="AB60" s="1"/>
      <c r="AC60" s="1"/>
    </row>
    <row r="61" spans="3:29" x14ac:dyDescent="0.25">
      <c r="C61" s="1"/>
      <c r="D61" s="1"/>
      <c r="E61" s="1"/>
      <c r="F61" s="1"/>
      <c r="G61" s="1"/>
      <c r="H61" s="1"/>
      <c r="I61" s="1"/>
      <c r="J61" s="1"/>
      <c r="K61" s="1"/>
      <c r="L61" s="1"/>
      <c r="M61" s="1"/>
      <c r="N61" s="1"/>
      <c r="O61" s="1"/>
      <c r="P61" s="1"/>
      <c r="Q61" s="1"/>
      <c r="R61" s="1"/>
      <c r="S61" s="1"/>
      <c r="T61" s="1"/>
      <c r="U61" s="1"/>
      <c r="V61" s="1"/>
      <c r="W61" s="1"/>
      <c r="X61" s="1"/>
      <c r="Y61" s="1"/>
      <c r="Z61" s="1"/>
      <c r="AA61" s="1"/>
      <c r="AB61" s="1"/>
      <c r="AC61" s="1"/>
    </row>
    <row r="62" spans="3:29" x14ac:dyDescent="0.25">
      <c r="C62" s="1"/>
      <c r="D62" s="1"/>
      <c r="E62" s="1"/>
      <c r="F62" s="1"/>
      <c r="G62" s="1"/>
      <c r="H62" s="1"/>
      <c r="I62" s="1"/>
      <c r="J62" s="1"/>
      <c r="K62" s="1"/>
      <c r="L62" s="1"/>
      <c r="M62" s="1"/>
      <c r="N62" s="1"/>
      <c r="O62" s="1"/>
      <c r="P62" s="1"/>
      <c r="Q62" s="1"/>
      <c r="R62" s="1"/>
      <c r="S62" s="1"/>
      <c r="T62" s="1"/>
      <c r="U62" s="1"/>
      <c r="V62" s="1"/>
      <c r="W62" s="1"/>
      <c r="X62" s="1"/>
      <c r="Y62" s="1"/>
      <c r="Z62" s="1"/>
      <c r="AA62" s="1"/>
      <c r="AB62" s="1"/>
      <c r="AC62" s="1"/>
    </row>
    <row r="63" spans="3:29" x14ac:dyDescent="0.25">
      <c r="C63" s="1"/>
      <c r="D63" s="1"/>
      <c r="E63" s="1"/>
      <c r="F63" s="1"/>
      <c r="G63" s="1"/>
      <c r="H63" s="1"/>
      <c r="I63" s="1"/>
      <c r="J63" s="1"/>
      <c r="K63" s="1"/>
      <c r="L63" s="1"/>
      <c r="M63" s="1"/>
      <c r="N63" s="1"/>
      <c r="O63" s="1"/>
      <c r="P63" s="1"/>
      <c r="Q63" s="1"/>
      <c r="R63" s="1"/>
      <c r="S63" s="1"/>
      <c r="T63" s="1"/>
      <c r="U63" s="1"/>
      <c r="V63" s="1"/>
      <c r="W63" s="1"/>
      <c r="X63" s="1"/>
      <c r="Y63" s="1"/>
      <c r="Z63" s="1"/>
      <c r="AA63" s="1"/>
      <c r="AB63" s="1"/>
      <c r="AC63" s="1"/>
    </row>
    <row r="64" spans="3:29" x14ac:dyDescent="0.25">
      <c r="C64" s="1"/>
      <c r="D64" s="1"/>
      <c r="E64" s="1"/>
      <c r="F64" s="1"/>
      <c r="G64" s="1"/>
      <c r="H64" s="1"/>
      <c r="I64" s="1"/>
      <c r="J64" s="1"/>
      <c r="K64" s="1"/>
      <c r="L64" s="1"/>
      <c r="M64" s="1"/>
      <c r="N64" s="1"/>
      <c r="O64" s="1"/>
      <c r="P64" s="1"/>
      <c r="Q64" s="1"/>
      <c r="R64" s="1"/>
      <c r="S64" s="1"/>
      <c r="T64" s="1"/>
      <c r="U64" s="1"/>
      <c r="V64" s="1"/>
      <c r="W64" s="1"/>
      <c r="X64" s="1"/>
      <c r="Y64" s="1"/>
      <c r="Z64" s="1"/>
      <c r="AA64" s="1"/>
      <c r="AB64" s="1"/>
      <c r="AC64" s="1"/>
    </row>
    <row r="65" spans="7:29" x14ac:dyDescent="0.25">
      <c r="G65" s="3"/>
      <c r="H65" s="3"/>
      <c r="I65" s="3"/>
      <c r="J65" s="3"/>
      <c r="K65" s="3"/>
      <c r="L65" s="3"/>
      <c r="M65" s="3"/>
      <c r="N65" s="3"/>
      <c r="O65" s="3"/>
      <c r="P65" s="3"/>
      <c r="Q65" s="3"/>
      <c r="R65" s="3"/>
      <c r="S65" s="3"/>
      <c r="T65" s="3"/>
      <c r="U65" s="3"/>
      <c r="V65" s="3"/>
      <c r="W65" s="3"/>
      <c r="X65" s="3"/>
      <c r="Y65" s="3"/>
      <c r="Z65" s="3"/>
      <c r="AA65" s="3"/>
      <c r="AB65" s="3"/>
      <c r="AC65" s="3"/>
    </row>
    <row r="66" spans="7:29" x14ac:dyDescent="0.25">
      <c r="G66" s="3"/>
      <c r="H66" s="3"/>
      <c r="I66" s="3"/>
      <c r="J66" s="3"/>
      <c r="K66" s="3"/>
      <c r="L66" s="3"/>
      <c r="M66" s="3"/>
      <c r="N66" s="3"/>
      <c r="O66" s="3"/>
      <c r="P66" s="3"/>
      <c r="Q66" s="3"/>
      <c r="R66" s="3"/>
      <c r="S66" s="3"/>
      <c r="T66" s="3"/>
      <c r="U66" s="3"/>
      <c r="V66" s="3"/>
      <c r="W66" s="3"/>
      <c r="X66" s="3"/>
      <c r="Y66" s="3"/>
      <c r="Z66" s="3"/>
      <c r="AA66" s="3"/>
      <c r="AB66" s="3"/>
      <c r="AC66" s="3"/>
    </row>
    <row r="67" spans="7:29" x14ac:dyDescent="0.25">
      <c r="G67" s="3"/>
      <c r="H67" s="3"/>
      <c r="I67" s="3"/>
      <c r="J67" s="3"/>
      <c r="K67" s="3"/>
      <c r="L67" s="3"/>
      <c r="M67" s="3"/>
      <c r="N67" s="3"/>
      <c r="O67" s="3"/>
      <c r="P67" s="3"/>
      <c r="Q67" s="3"/>
      <c r="R67" s="3"/>
      <c r="S67" s="3"/>
      <c r="T67" s="3"/>
      <c r="U67" s="3"/>
      <c r="V67" s="3"/>
      <c r="W67" s="3"/>
      <c r="X67" s="3"/>
      <c r="Y67" s="3"/>
      <c r="Z67" s="3"/>
      <c r="AA67" s="3"/>
      <c r="AB67" s="3"/>
      <c r="AC67" s="3"/>
    </row>
    <row r="68" spans="7:29" x14ac:dyDescent="0.25">
      <c r="G68" s="3"/>
      <c r="H68" s="3"/>
      <c r="I68" s="3"/>
      <c r="J68" s="3"/>
      <c r="K68" s="3"/>
      <c r="L68" s="3"/>
      <c r="M68" s="3"/>
      <c r="N68" s="3"/>
      <c r="O68" s="3"/>
      <c r="P68" s="3"/>
      <c r="Q68" s="3"/>
      <c r="R68" s="3"/>
      <c r="S68" s="3"/>
      <c r="T68" s="3"/>
      <c r="U68" s="3"/>
      <c r="V68" s="3"/>
      <c r="W68" s="3"/>
      <c r="X68" s="3"/>
      <c r="Y68" s="3"/>
      <c r="Z68" s="3"/>
      <c r="AA68" s="3"/>
      <c r="AB68" s="3"/>
      <c r="AC68" s="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Inputs &amp; Population Trajectory </vt:lpstr>
      <vt:lpstr>Visa Overstayers</vt:lpstr>
      <vt:lpstr>Border Crossers</vt:lpstr>
      <vt:lpstr>Deportations &amp; Adjustments</vt:lpstr>
      <vt:lpstr>Emigration &amp; Mortality</vt:lpstr>
      <vt:lpstr>Population by Year of Entry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Fazel Zarandi, Mohammad</dc:creator>
  <cp:lastModifiedBy>Kaplan, Edward H</cp:lastModifiedBy>
  <cp:lastPrinted>2017-07-28T15:59:35Z</cp:lastPrinted>
  <dcterms:created xsi:type="dcterms:W3CDTF">2017-07-13T20:56:23Z</dcterms:created>
  <dcterms:modified xsi:type="dcterms:W3CDTF">2018-02-25T18:32:59Z</dcterms:modified>
</cp:coreProperties>
</file>